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0115" windowHeight="7740"/>
  </bookViews>
  <sheets>
    <sheet name="2021" sheetId="3" r:id="rId1"/>
  </sheets>
  <calcPr calcId="144525"/>
</workbook>
</file>

<file path=xl/calcChain.xml><?xml version="1.0" encoding="utf-8"?>
<calcChain xmlns="http://schemas.openxmlformats.org/spreadsheetml/2006/main">
  <c r="F35" i="3" l="1"/>
  <c r="E32" i="3"/>
  <c r="D32" i="3" s="1"/>
  <c r="E31" i="3"/>
  <c r="D31" i="3" s="1"/>
  <c r="E30" i="3"/>
  <c r="D30" i="3"/>
  <c r="E29" i="3"/>
  <c r="D29" i="3" s="1"/>
  <c r="E28" i="3"/>
  <c r="D28" i="3" s="1"/>
  <c r="E27" i="3"/>
  <c r="D27" i="3" s="1"/>
  <c r="E26" i="3"/>
  <c r="D26" i="3" s="1"/>
  <c r="E25" i="3"/>
  <c r="D25" i="3" s="1"/>
  <c r="E24" i="3"/>
  <c r="D24" i="3" s="1"/>
  <c r="E23" i="3"/>
  <c r="D23" i="3" s="1"/>
  <c r="E22" i="3"/>
  <c r="D22" i="3" s="1"/>
  <c r="E21" i="3"/>
  <c r="D21" i="3" s="1"/>
  <c r="E20" i="3"/>
  <c r="D20" i="3" s="1"/>
  <c r="E19" i="3"/>
  <c r="D19" i="3" s="1"/>
  <c r="E18" i="3"/>
  <c r="D18" i="3"/>
  <c r="E17" i="3"/>
  <c r="D17" i="3" s="1"/>
  <c r="E16" i="3"/>
  <c r="D16" i="3" s="1"/>
  <c r="E15" i="3"/>
  <c r="D15" i="3" s="1"/>
  <c r="E14" i="3"/>
  <c r="D14" i="3"/>
  <c r="E13" i="3"/>
  <c r="D13" i="3" s="1"/>
  <c r="E12" i="3"/>
  <c r="D12" i="3" s="1"/>
  <c r="E11" i="3"/>
  <c r="D11" i="3" s="1"/>
  <c r="E10" i="3"/>
  <c r="D10" i="3" s="1"/>
  <c r="E9" i="3"/>
  <c r="D9" i="3" s="1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E8" i="3"/>
  <c r="D8" i="3" s="1"/>
  <c r="B8" i="3"/>
  <c r="E7" i="3"/>
  <c r="E35" i="3" l="1"/>
  <c r="D7" i="3"/>
  <c r="D35" i="3" s="1"/>
</calcChain>
</file>

<file path=xl/sharedStrings.xml><?xml version="1.0" encoding="utf-8"?>
<sst xmlns="http://schemas.openxmlformats.org/spreadsheetml/2006/main" count="37" uniqueCount="37">
  <si>
    <t>JUMLAH UMKM PER KECAMATAN</t>
  </si>
  <si>
    <t>NO.</t>
  </si>
  <si>
    <t>KECAMATAN</t>
  </si>
  <si>
    <t xml:space="preserve">Juml. UMKM </t>
  </si>
  <si>
    <t>MIKRO</t>
  </si>
  <si>
    <t>KECIL</t>
  </si>
  <si>
    <t>MENENGAH</t>
  </si>
  <si>
    <t>Kec. Prambanan</t>
  </si>
  <si>
    <t>Kec. Manisrenggo</t>
  </si>
  <si>
    <t>Kec. Gantiwarno</t>
  </si>
  <si>
    <t>Kec. Jogonalan</t>
  </si>
  <si>
    <t>Kec. Kemalang</t>
  </si>
  <si>
    <t>Kec. Karangnongko</t>
  </si>
  <si>
    <t>Kec. Kebonarum</t>
  </si>
  <si>
    <t>Kec. Wedi</t>
  </si>
  <si>
    <t>Kec. Kalikotes</t>
  </si>
  <si>
    <t>Kec. Klaten Selatan</t>
  </si>
  <si>
    <t>Kec. Klaten Tengah</t>
  </si>
  <si>
    <t>Kec. Klaten Utara</t>
  </si>
  <si>
    <t>Kec. Ngawen</t>
  </si>
  <si>
    <t>Kec. Jatinom</t>
  </si>
  <si>
    <t>Kec. Tulung</t>
  </si>
  <si>
    <t>Kec. Polanharjo</t>
  </si>
  <si>
    <t>Kec. Karanganom</t>
  </si>
  <si>
    <t>Kec. Ceper</t>
  </si>
  <si>
    <t>Kec. Delanggu</t>
  </si>
  <si>
    <t>Kec. Juwiring</t>
  </si>
  <si>
    <t>Kec. Wonosari</t>
  </si>
  <si>
    <t>Kec. Trucuk</t>
  </si>
  <si>
    <t>Kec. Bayat</t>
  </si>
  <si>
    <t>Kec. Cawas</t>
  </si>
  <si>
    <t>Kec. Karangdowo</t>
  </si>
  <si>
    <t>Kec. Pedan</t>
  </si>
  <si>
    <t>JUMLAH</t>
  </si>
  <si>
    <t>TAHUN 2021</t>
  </si>
  <si>
    <t>Ket :</t>
  </si>
  <si>
    <t>Berdasarkan Ketentuan Undang-undang No. 11 Th. 2020  , tentang Cipta Kerja masalah klasifikasi UMKM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</si>
</sst>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/>
    <xf numFmtId="164" fontId="6" fillId="0" borderId="0" xfId="1" applyFont="1" applyBorder="1"/>
    <xf numFmtId="0" fontId="5" fillId="0" borderId="5" xfId="0" applyFont="1" applyBorder="1"/>
    <xf numFmtId="164" fontId="6" fillId="0" borderId="5" xfId="1" applyFont="1" applyBorder="1"/>
    <xf numFmtId="0" fontId="5" fillId="0" borderId="6" xfId="0" applyFont="1" applyBorder="1"/>
    <xf numFmtId="164" fontId="5" fillId="0" borderId="3" xfId="0" applyNumberFormat="1" applyFont="1" applyBorder="1"/>
    <xf numFmtId="164" fontId="5" fillId="0" borderId="3" xfId="1" applyFont="1" applyBorder="1"/>
    <xf numFmtId="0" fontId="5" fillId="0" borderId="8" xfId="0" applyFont="1" applyBorder="1"/>
    <xf numFmtId="164" fontId="5" fillId="0" borderId="4" xfId="1" applyFont="1" applyBorder="1"/>
    <xf numFmtId="0" fontId="5" fillId="0" borderId="9" xfId="0" applyFont="1" applyBorder="1"/>
    <xf numFmtId="164" fontId="5" fillId="0" borderId="6" xfId="0" applyNumberFormat="1" applyFont="1" applyBorder="1"/>
    <xf numFmtId="164" fontId="5" fillId="0" borderId="6" xfId="1" applyFont="1" applyBorder="1"/>
    <xf numFmtId="0" fontId="5" fillId="0" borderId="10" xfId="0" applyFont="1" applyBorder="1"/>
    <xf numFmtId="164" fontId="6" fillId="0" borderId="3" xfId="1" applyFont="1" applyBorder="1"/>
    <xf numFmtId="164" fontId="6" fillId="0" borderId="4" xfId="1" applyFont="1" applyBorder="1"/>
    <xf numFmtId="164" fontId="5" fillId="0" borderId="9" xfId="1" applyFont="1" applyBorder="1"/>
    <xf numFmtId="0" fontId="5" fillId="0" borderId="7" xfId="0" applyFont="1" applyBorder="1"/>
    <xf numFmtId="164" fontId="5" fillId="0" borderId="7" xfId="1" applyFont="1" applyBorder="1"/>
    <xf numFmtId="0" fontId="2" fillId="0" borderId="0" xfId="0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4" fontId="2" fillId="0" borderId="0" xfId="1" applyFont="1" applyBorder="1"/>
    <xf numFmtId="164" fontId="2" fillId="0" borderId="4" xfId="1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J20" sqref="J20"/>
    </sheetView>
  </sheetViews>
  <sheetFormatPr defaultRowHeight="15" x14ac:dyDescent="0.25"/>
  <cols>
    <col min="1" max="1" width="4.42578125" customWidth="1"/>
    <col min="2" max="2" width="7" customWidth="1"/>
    <col min="3" max="3" width="19.85546875" customWidth="1"/>
    <col min="4" max="4" width="11.85546875" customWidth="1"/>
    <col min="5" max="5" width="11.5703125" customWidth="1"/>
    <col min="6" max="6" width="10.28515625" customWidth="1"/>
    <col min="7" max="7" width="13.28515625" customWidth="1"/>
  </cols>
  <sheetData>
    <row r="1" spans="2:7" ht="15.75" x14ac:dyDescent="0.25">
      <c r="B1" s="36" t="s">
        <v>0</v>
      </c>
      <c r="C1" s="36"/>
      <c r="D1" s="36"/>
      <c r="E1" s="36"/>
      <c r="F1" s="36"/>
      <c r="G1" s="36"/>
    </row>
    <row r="2" spans="2:7" ht="15.75" x14ac:dyDescent="0.25">
      <c r="B2" s="36" t="s">
        <v>34</v>
      </c>
      <c r="C2" s="36"/>
      <c r="D2" s="36"/>
      <c r="E2" s="36"/>
      <c r="F2" s="36"/>
      <c r="G2" s="36"/>
    </row>
    <row r="5" spans="2:7" ht="31.5" x14ac:dyDescent="0.25">
      <c r="B5" s="6" t="s">
        <v>1</v>
      </c>
      <c r="C5" s="7" t="s">
        <v>2</v>
      </c>
      <c r="D5" s="6" t="s">
        <v>3</v>
      </c>
      <c r="E5" s="8" t="s">
        <v>4</v>
      </c>
      <c r="F5" s="6" t="s">
        <v>5</v>
      </c>
      <c r="G5" s="6" t="s">
        <v>6</v>
      </c>
    </row>
    <row r="6" spans="2:7" ht="15.75" x14ac:dyDescent="0.25">
      <c r="B6" s="9"/>
      <c r="C6" s="10"/>
      <c r="D6" s="9"/>
      <c r="E6" s="10"/>
      <c r="F6" s="9"/>
      <c r="G6" s="11"/>
    </row>
    <row r="7" spans="2:7" ht="15.75" x14ac:dyDescent="0.25">
      <c r="B7" s="12">
        <v>1</v>
      </c>
      <c r="C7" s="10" t="s">
        <v>7</v>
      </c>
      <c r="D7" s="13">
        <f>E7+F7+G7</f>
        <v>3005</v>
      </c>
      <c r="E7" s="14">
        <f>1850+805</f>
        <v>2655</v>
      </c>
      <c r="F7" s="11">
        <v>350</v>
      </c>
      <c r="G7" s="11"/>
    </row>
    <row r="8" spans="2:7" ht="15.75" x14ac:dyDescent="0.25">
      <c r="B8" s="12">
        <f>1+B7</f>
        <v>2</v>
      </c>
      <c r="C8" s="10" t="s">
        <v>8</v>
      </c>
      <c r="D8" s="13">
        <f t="shared" ref="D8:D30" si="0">E8+F8+G8</f>
        <v>2192</v>
      </c>
      <c r="E8" s="14">
        <f>2070+100</f>
        <v>2170</v>
      </c>
      <c r="F8" s="11">
        <v>22</v>
      </c>
      <c r="G8" s="11"/>
    </row>
    <row r="9" spans="2:7" ht="15.75" x14ac:dyDescent="0.25">
      <c r="B9" s="12">
        <f t="shared" ref="B9:B32" si="1">1+B8</f>
        <v>3</v>
      </c>
      <c r="C9" s="10" t="s">
        <v>9</v>
      </c>
      <c r="D9" s="13">
        <f t="shared" si="0"/>
        <v>1610</v>
      </c>
      <c r="E9" s="14">
        <f>1480+100</f>
        <v>1580</v>
      </c>
      <c r="F9" s="11">
        <v>30</v>
      </c>
      <c r="G9" s="11"/>
    </row>
    <row r="10" spans="2:7" ht="15.75" x14ac:dyDescent="0.25">
      <c r="B10" s="12">
        <f t="shared" si="1"/>
        <v>4</v>
      </c>
      <c r="C10" s="10" t="s">
        <v>10</v>
      </c>
      <c r="D10" s="13">
        <f>E10+F10+G10</f>
        <v>1905</v>
      </c>
      <c r="E10" s="14">
        <f>1555+250</f>
        <v>1805</v>
      </c>
      <c r="F10" s="11">
        <v>100</v>
      </c>
      <c r="G10" s="11"/>
    </row>
    <row r="11" spans="2:7" ht="15.75" x14ac:dyDescent="0.25">
      <c r="B11" s="12">
        <f t="shared" si="1"/>
        <v>5</v>
      </c>
      <c r="C11" s="10" t="s">
        <v>11</v>
      </c>
      <c r="D11" s="13">
        <f>E11+F11+G11</f>
        <v>1310</v>
      </c>
      <c r="E11" s="14">
        <f>1180+100</f>
        <v>1280</v>
      </c>
      <c r="F11" s="11">
        <v>30</v>
      </c>
      <c r="G11" s="11"/>
    </row>
    <row r="12" spans="2:7" ht="15.75" x14ac:dyDescent="0.25">
      <c r="B12" s="12">
        <f t="shared" si="1"/>
        <v>6</v>
      </c>
      <c r="C12" s="15" t="s">
        <v>12</v>
      </c>
      <c r="D12" s="13">
        <f t="shared" si="0"/>
        <v>1310</v>
      </c>
      <c r="E12" s="16">
        <f>1185+100</f>
        <v>1285</v>
      </c>
      <c r="F12" s="17">
        <v>25</v>
      </c>
      <c r="G12" s="17"/>
    </row>
    <row r="13" spans="2:7" ht="15.75" x14ac:dyDescent="0.25">
      <c r="B13" s="12">
        <f t="shared" si="1"/>
        <v>7</v>
      </c>
      <c r="C13" s="10" t="s">
        <v>13</v>
      </c>
      <c r="D13" s="18">
        <f t="shared" si="0"/>
        <v>1014</v>
      </c>
      <c r="E13" s="19">
        <f>661+200</f>
        <v>861</v>
      </c>
      <c r="F13" s="20">
        <v>153</v>
      </c>
      <c r="G13" s="20"/>
    </row>
    <row r="14" spans="2:7" ht="15.75" x14ac:dyDescent="0.25">
      <c r="B14" s="12">
        <f t="shared" si="1"/>
        <v>8</v>
      </c>
      <c r="C14" s="10" t="s">
        <v>14</v>
      </c>
      <c r="D14" s="13">
        <f t="shared" si="0"/>
        <v>3575</v>
      </c>
      <c r="E14" s="21">
        <f>2775+500</f>
        <v>3275</v>
      </c>
      <c r="F14" s="22">
        <v>300</v>
      </c>
      <c r="G14" s="22"/>
    </row>
    <row r="15" spans="2:7" ht="15.75" x14ac:dyDescent="0.25">
      <c r="B15" s="12">
        <f t="shared" si="1"/>
        <v>9</v>
      </c>
      <c r="C15" s="10" t="s">
        <v>15</v>
      </c>
      <c r="D15" s="13">
        <f t="shared" si="0"/>
        <v>1452</v>
      </c>
      <c r="E15" s="21">
        <f>802+500</f>
        <v>1302</v>
      </c>
      <c r="F15" s="22">
        <v>150</v>
      </c>
      <c r="G15" s="22"/>
    </row>
    <row r="16" spans="2:7" ht="15.75" x14ac:dyDescent="0.25">
      <c r="B16" s="12">
        <f t="shared" si="1"/>
        <v>10</v>
      </c>
      <c r="C16" s="10" t="s">
        <v>16</v>
      </c>
      <c r="D16" s="13">
        <f t="shared" si="0"/>
        <v>1313</v>
      </c>
      <c r="E16" s="21">
        <f>663+500</f>
        <v>1163</v>
      </c>
      <c r="F16" s="22">
        <v>150</v>
      </c>
      <c r="G16" s="22"/>
    </row>
    <row r="17" spans="2:7" ht="15.75" x14ac:dyDescent="0.25">
      <c r="B17" s="12">
        <f t="shared" si="1"/>
        <v>11</v>
      </c>
      <c r="C17" s="10" t="s">
        <v>17</v>
      </c>
      <c r="D17" s="13">
        <f t="shared" si="0"/>
        <v>1220</v>
      </c>
      <c r="E17" s="21">
        <f>370+500</f>
        <v>870</v>
      </c>
      <c r="F17" s="22">
        <v>350</v>
      </c>
      <c r="G17" s="22"/>
    </row>
    <row r="18" spans="2:7" ht="15.75" x14ac:dyDescent="0.25">
      <c r="B18" s="12">
        <f t="shared" si="1"/>
        <v>12</v>
      </c>
      <c r="C18" s="10" t="s">
        <v>18</v>
      </c>
      <c r="D18" s="13">
        <f t="shared" si="0"/>
        <v>2118</v>
      </c>
      <c r="E18" s="21">
        <f>1018+700</f>
        <v>1718</v>
      </c>
      <c r="F18" s="22">
        <v>400</v>
      </c>
      <c r="G18" s="22"/>
    </row>
    <row r="19" spans="2:7" ht="15.75" x14ac:dyDescent="0.25">
      <c r="B19" s="12">
        <f t="shared" si="1"/>
        <v>13</v>
      </c>
      <c r="C19" s="15" t="s">
        <v>19</v>
      </c>
      <c r="D19" s="23">
        <f t="shared" si="0"/>
        <v>2691</v>
      </c>
      <c r="E19" s="24">
        <f>1921+600</f>
        <v>2521</v>
      </c>
      <c r="F19" s="25">
        <v>170</v>
      </c>
      <c r="G19" s="25"/>
    </row>
    <row r="20" spans="2:7" ht="15.75" x14ac:dyDescent="0.25">
      <c r="B20" s="12">
        <f t="shared" si="1"/>
        <v>14</v>
      </c>
      <c r="C20" s="10" t="s">
        <v>20</v>
      </c>
      <c r="D20" s="18">
        <f t="shared" si="0"/>
        <v>2242</v>
      </c>
      <c r="E20" s="19">
        <f>1292+700</f>
        <v>1992</v>
      </c>
      <c r="F20" s="22">
        <v>250</v>
      </c>
      <c r="G20" s="22"/>
    </row>
    <row r="21" spans="2:7" ht="15.75" x14ac:dyDescent="0.25">
      <c r="B21" s="12">
        <f t="shared" si="1"/>
        <v>15</v>
      </c>
      <c r="C21" s="10" t="s">
        <v>21</v>
      </c>
      <c r="D21" s="13">
        <f t="shared" si="0"/>
        <v>1194</v>
      </c>
      <c r="E21" s="21">
        <f>1064+100</f>
        <v>1164</v>
      </c>
      <c r="F21" s="22">
        <v>30</v>
      </c>
      <c r="G21" s="22"/>
    </row>
    <row r="22" spans="2:7" ht="15.75" x14ac:dyDescent="0.25">
      <c r="B22" s="12">
        <f t="shared" si="1"/>
        <v>16</v>
      </c>
      <c r="C22" s="10" t="s">
        <v>22</v>
      </c>
      <c r="D22" s="13">
        <f t="shared" si="0"/>
        <v>2382</v>
      </c>
      <c r="E22" s="21">
        <f>1662+600</f>
        <v>2262</v>
      </c>
      <c r="F22" s="22">
        <v>120</v>
      </c>
      <c r="G22" s="22"/>
    </row>
    <row r="23" spans="2:7" ht="15.75" x14ac:dyDescent="0.25">
      <c r="B23" s="12">
        <f t="shared" si="1"/>
        <v>17</v>
      </c>
      <c r="C23" s="15" t="s">
        <v>23</v>
      </c>
      <c r="D23" s="23">
        <f t="shared" si="0"/>
        <v>2680</v>
      </c>
      <c r="E23" s="24">
        <f>1830+700</f>
        <v>2530</v>
      </c>
      <c r="F23" s="22">
        <v>150</v>
      </c>
      <c r="G23" s="22"/>
    </row>
    <row r="24" spans="2:7" ht="15.75" x14ac:dyDescent="0.25">
      <c r="B24" s="12">
        <f t="shared" si="1"/>
        <v>18</v>
      </c>
      <c r="C24" s="10" t="s">
        <v>24</v>
      </c>
      <c r="D24" s="18">
        <f t="shared" si="0"/>
        <v>2864</v>
      </c>
      <c r="E24" s="19">
        <f>1709+805</f>
        <v>2514</v>
      </c>
      <c r="F24" s="20">
        <v>350</v>
      </c>
      <c r="G24" s="20"/>
    </row>
    <row r="25" spans="2:7" ht="15.75" x14ac:dyDescent="0.25">
      <c r="B25" s="12">
        <f t="shared" si="1"/>
        <v>19</v>
      </c>
      <c r="C25" s="10" t="s">
        <v>25</v>
      </c>
      <c r="D25" s="13">
        <f t="shared" si="0"/>
        <v>2963</v>
      </c>
      <c r="E25" s="21">
        <f>2062+551</f>
        <v>2613</v>
      </c>
      <c r="F25" s="22">
        <v>350</v>
      </c>
      <c r="G25" s="22"/>
    </row>
    <row r="26" spans="2:7" ht="15.75" x14ac:dyDescent="0.25">
      <c r="B26" s="12">
        <f t="shared" si="1"/>
        <v>20</v>
      </c>
      <c r="C26" s="10" t="s">
        <v>26</v>
      </c>
      <c r="D26" s="13">
        <f t="shared" si="0"/>
        <v>3321</v>
      </c>
      <c r="E26" s="21">
        <f>2843+178</f>
        <v>3021</v>
      </c>
      <c r="F26" s="22">
        <v>300</v>
      </c>
      <c r="G26" s="22"/>
    </row>
    <row r="27" spans="2:7" ht="15.75" x14ac:dyDescent="0.25">
      <c r="B27" s="12">
        <f t="shared" si="1"/>
        <v>21</v>
      </c>
      <c r="C27" s="15" t="s">
        <v>27</v>
      </c>
      <c r="D27" s="23">
        <f t="shared" si="0"/>
        <v>2606</v>
      </c>
      <c r="E27" s="24">
        <f>1556+900</f>
        <v>2456</v>
      </c>
      <c r="F27" s="25">
        <v>150</v>
      </c>
      <c r="G27" s="25"/>
    </row>
    <row r="28" spans="2:7" ht="15.75" x14ac:dyDescent="0.25">
      <c r="B28" s="12">
        <f t="shared" si="1"/>
        <v>22</v>
      </c>
      <c r="C28" s="10" t="s">
        <v>28</v>
      </c>
      <c r="D28" s="18">
        <f t="shared" si="0"/>
        <v>1655</v>
      </c>
      <c r="E28" s="26">
        <f>1250+200+55</f>
        <v>1505</v>
      </c>
      <c r="F28" s="22">
        <v>150</v>
      </c>
      <c r="G28" s="22"/>
    </row>
    <row r="29" spans="2:7" ht="15.75" x14ac:dyDescent="0.25">
      <c r="B29" s="12">
        <f t="shared" si="1"/>
        <v>23</v>
      </c>
      <c r="C29" s="10" t="s">
        <v>29</v>
      </c>
      <c r="D29" s="13">
        <f t="shared" si="0"/>
        <v>1890</v>
      </c>
      <c r="E29" s="27">
        <f>1290+300</f>
        <v>1590</v>
      </c>
      <c r="F29" s="22">
        <v>300</v>
      </c>
      <c r="G29" s="22"/>
    </row>
    <row r="30" spans="2:7" ht="15.75" x14ac:dyDescent="0.25">
      <c r="B30" s="12">
        <f t="shared" si="1"/>
        <v>24</v>
      </c>
      <c r="C30" s="10" t="s">
        <v>30</v>
      </c>
      <c r="D30" s="13">
        <f t="shared" si="0"/>
        <v>2027</v>
      </c>
      <c r="E30" s="27">
        <f>1677+200</f>
        <v>1877</v>
      </c>
      <c r="F30" s="22">
        <v>150</v>
      </c>
      <c r="G30" s="22"/>
    </row>
    <row r="31" spans="2:7" ht="15.75" x14ac:dyDescent="0.25">
      <c r="B31" s="12">
        <f t="shared" si="1"/>
        <v>25</v>
      </c>
      <c r="C31" s="10" t="s">
        <v>31</v>
      </c>
      <c r="D31" s="13">
        <f>E31+F31+G31</f>
        <v>2081</v>
      </c>
      <c r="E31" s="27">
        <f>1731+200</f>
        <v>1931</v>
      </c>
      <c r="F31" s="22">
        <v>150</v>
      </c>
      <c r="G31" s="22"/>
    </row>
    <row r="32" spans="2:7" ht="15.75" x14ac:dyDescent="0.25">
      <c r="B32" s="12">
        <f t="shared" si="1"/>
        <v>26</v>
      </c>
      <c r="C32" s="10" t="s">
        <v>32</v>
      </c>
      <c r="D32" s="13">
        <f>E32+F32+G32</f>
        <v>2535</v>
      </c>
      <c r="E32" s="27">
        <f>1385+800</f>
        <v>2185</v>
      </c>
      <c r="F32" s="22">
        <v>350</v>
      </c>
      <c r="G32" s="22"/>
    </row>
    <row r="33" spans="2:7" ht="15.75" x14ac:dyDescent="0.25">
      <c r="B33" s="17"/>
      <c r="C33" s="10"/>
      <c r="D33" s="17"/>
      <c r="E33" s="24"/>
      <c r="F33" s="28"/>
      <c r="G33" s="22"/>
    </row>
    <row r="34" spans="2:7" ht="15.75" x14ac:dyDescent="0.25">
      <c r="B34" s="11"/>
      <c r="C34" s="29"/>
      <c r="D34" s="11"/>
      <c r="E34" s="30"/>
      <c r="F34" s="19"/>
      <c r="G34" s="20"/>
    </row>
    <row r="35" spans="2:7" ht="15.75" x14ac:dyDescent="0.25">
      <c r="B35" s="11"/>
      <c r="C35" s="31" t="s">
        <v>33</v>
      </c>
      <c r="D35" s="32">
        <f>SUM(D7:D34)</f>
        <v>55155</v>
      </c>
      <c r="E35" s="33">
        <f>SUM(E7:E34)</f>
        <v>50125</v>
      </c>
      <c r="F35" s="34">
        <f>SUM(F7:F34)</f>
        <v>5030</v>
      </c>
      <c r="G35" s="35"/>
    </row>
    <row r="36" spans="2:7" x14ac:dyDescent="0.25">
      <c r="B36" s="4"/>
      <c r="C36" s="1"/>
      <c r="D36" s="2"/>
      <c r="E36" s="1"/>
      <c r="F36" s="2"/>
      <c r="G36" s="3"/>
    </row>
    <row r="38" spans="2:7" ht="36" customHeight="1" x14ac:dyDescent="0.25">
      <c r="B38" s="5" t="s">
        <v>35</v>
      </c>
      <c r="C38" s="37" t="s">
        <v>36</v>
      </c>
      <c r="D38" s="37"/>
      <c r="E38" s="37"/>
      <c r="F38" s="37"/>
      <c r="G38" s="37"/>
    </row>
  </sheetData>
  <mergeCells count="3">
    <mergeCell ref="B1:G1"/>
    <mergeCell ref="B2:G2"/>
    <mergeCell ref="C38:G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starter</dc:creator>
  <cp:lastModifiedBy>ismail - [2010]</cp:lastModifiedBy>
  <dcterms:created xsi:type="dcterms:W3CDTF">2021-06-30T07:18:36Z</dcterms:created>
  <dcterms:modified xsi:type="dcterms:W3CDTF">2022-06-28T07:10:09Z</dcterms:modified>
</cp:coreProperties>
</file>