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0730" windowHeight="11760"/>
  </bookViews>
  <sheets>
    <sheet name="Sheet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1"/>
  <c r="O20"/>
  <c r="O59"/>
  <c r="O24"/>
  <c r="O21"/>
  <c r="M21"/>
  <c r="M68" s="1"/>
  <c r="N21"/>
  <c r="O26"/>
  <c r="M59"/>
  <c r="M24"/>
  <c r="M20"/>
  <c r="J59"/>
  <c r="J24"/>
  <c r="J20"/>
  <c r="L18"/>
  <c r="I18"/>
  <c r="M26"/>
  <c r="M23"/>
  <c r="M66"/>
  <c r="M65"/>
  <c r="M64"/>
  <c r="K68"/>
  <c r="J66"/>
  <c r="J65"/>
  <c r="J64"/>
  <c r="J63"/>
  <c r="J58"/>
  <c r="J54"/>
  <c r="J52"/>
  <c r="J48"/>
  <c r="J44"/>
  <c r="J40"/>
  <c r="J39"/>
  <c r="J38"/>
  <c r="J36"/>
  <c r="J35"/>
  <c r="J34"/>
  <c r="J32"/>
  <c r="J30"/>
  <c r="J29"/>
  <c r="J28"/>
  <c r="J27"/>
  <c r="J26"/>
  <c r="J23"/>
  <c r="O68" l="1"/>
  <c r="J68"/>
  <c r="O52"/>
  <c r="I62"/>
  <c r="I61" s="1"/>
  <c r="I57"/>
  <c r="I56"/>
  <c r="I53"/>
  <c r="I51"/>
  <c r="I50"/>
  <c r="I47"/>
  <c r="I46" s="1"/>
  <c r="I43"/>
  <c r="I42" s="1"/>
  <c r="I37"/>
  <c r="I33"/>
  <c r="I31"/>
  <c r="I25"/>
  <c r="I22"/>
  <c r="I19"/>
  <c r="I68" l="1"/>
  <c r="M19"/>
  <c r="M27"/>
  <c r="M28"/>
  <c r="M29"/>
  <c r="M30"/>
  <c r="M32"/>
  <c r="M34"/>
  <c r="M35"/>
  <c r="M36"/>
  <c r="M38"/>
  <c r="M39"/>
  <c r="M40"/>
  <c r="M44"/>
  <c r="M48"/>
  <c r="M52"/>
  <c r="M54"/>
  <c r="M58"/>
  <c r="M63"/>
  <c r="N66"/>
  <c r="O66" s="1"/>
  <c r="N65"/>
  <c r="O65" s="1"/>
  <c r="N64"/>
  <c r="O64" s="1"/>
  <c r="N63"/>
  <c r="O63" s="1"/>
  <c r="L62"/>
  <c r="L61" s="1"/>
  <c r="H62"/>
  <c r="H61"/>
  <c r="N59"/>
  <c r="N58"/>
  <c r="O58" s="1"/>
  <c r="L57"/>
  <c r="L56" s="1"/>
  <c r="H57"/>
  <c r="H56"/>
  <c r="N54"/>
  <c r="O54" s="1"/>
  <c r="L53"/>
  <c r="L50" s="1"/>
  <c r="H53"/>
  <c r="N52"/>
  <c r="L51"/>
  <c r="H51"/>
  <c r="H50"/>
  <c r="N48"/>
  <c r="O48" s="1"/>
  <c r="L47"/>
  <c r="L46" s="1"/>
  <c r="H47"/>
  <c r="H46"/>
  <c r="N44"/>
  <c r="O44" s="1"/>
  <c r="L43"/>
  <c r="L42" s="1"/>
  <c r="H43"/>
  <c r="H42"/>
  <c r="N40"/>
  <c r="O40" s="1"/>
  <c r="N39"/>
  <c r="O39" s="1"/>
  <c r="N38"/>
  <c r="O38" s="1"/>
  <c r="L37"/>
  <c r="L33" s="1"/>
  <c r="H37"/>
  <c r="N36"/>
  <c r="O36" s="1"/>
  <c r="N35"/>
  <c r="O35" s="1"/>
  <c r="N34"/>
  <c r="O34" s="1"/>
  <c r="H33"/>
  <c r="N32"/>
  <c r="O32" s="1"/>
  <c r="L31"/>
  <c r="H31"/>
  <c r="N30"/>
  <c r="O30" s="1"/>
  <c r="N29"/>
  <c r="O29" s="1"/>
  <c r="N28"/>
  <c r="O28" s="1"/>
  <c r="N27"/>
  <c r="O27" s="1"/>
  <c r="N26"/>
  <c r="L25"/>
  <c r="H25"/>
  <c r="N24"/>
  <c r="N23"/>
  <c r="O23" s="1"/>
  <c r="H22"/>
  <c r="N19"/>
  <c r="O19" s="1"/>
  <c r="H19"/>
  <c r="H18"/>
  <c r="L22" l="1"/>
  <c r="H68"/>
  <c r="L68"/>
  <c r="N18"/>
  <c r="N25"/>
  <c r="N31"/>
  <c r="N33"/>
  <c r="N37"/>
  <c r="N42"/>
  <c r="N43"/>
  <c r="N46"/>
  <c r="N47"/>
  <c r="N50"/>
  <c r="N51"/>
  <c r="N53"/>
  <c r="N56"/>
  <c r="N57"/>
  <c r="N61"/>
  <c r="N62"/>
  <c r="N22" l="1"/>
  <c r="N68"/>
</calcChain>
</file>

<file path=xl/sharedStrings.xml><?xml version="1.0" encoding="utf-8"?>
<sst xmlns="http://schemas.openxmlformats.org/spreadsheetml/2006/main" count="169" uniqueCount="86">
  <si>
    <t>Lampiran VI</t>
  </si>
  <si>
    <t>PERATURAN BUPATI KLATEN</t>
  </si>
  <si>
    <t>NOMOR                         TAHUN 2022</t>
  </si>
  <si>
    <t>TENTANG</t>
  </si>
  <si>
    <t>PETUNJUK PELAKSANAAN KEGIATAN DI KABUPATEN KLATEN</t>
  </si>
  <si>
    <t>LAPORAN PERKEMBANGAN FISIK DAN KEUANGAN</t>
  </si>
  <si>
    <t>TAHUN ANGGARAN 2022</t>
  </si>
  <si>
    <t>SKPD :</t>
  </si>
  <si>
    <t>KECAMATAN CEPER</t>
  </si>
  <si>
    <t>Kode Rekening</t>
  </si>
  <si>
    <t>PROGRAM,KEGIATAN DAN SUB KEGIATAN</t>
  </si>
  <si>
    <t>NAMA PPKOM</t>
  </si>
  <si>
    <t>NAMA PPTK</t>
  </si>
  <si>
    <t>ANGGARAN MURNI                 (RP)</t>
  </si>
  <si>
    <t>PERKEMBANGAN FISIK</t>
  </si>
  <si>
    <t>PERKEMBANGAN KEUANGAN</t>
  </si>
  <si>
    <t>REALISASI %</t>
  </si>
  <si>
    <t>TARGET %</t>
  </si>
  <si>
    <t>SP2D ( Rp )</t>
  </si>
  <si>
    <t>%</t>
  </si>
  <si>
    <t>SPJ ( Rp 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</si>
  <si>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</si>
  <si>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</si>
  <si>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</si>
  <si>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</si>
  <si>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</si>
  <si>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</si>
  <si>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</si>
  <si>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</si>
  <si>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</si>
  <si>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</si>
  <si>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</si>
  <si>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</si>
  <si>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PROGRAM PENUNJANG URUSAN PEMERINTAHAN DAERAH KABUPATEN /KOTA</t>
  </si>
  <si>
    <t>Seniwati,SE.MM</t>
  </si>
  <si>
    <t>Agus Supratikno, SE.MM</t>
  </si>
  <si>
    <t>Perencanaan,Penganggaran,dan Evaluasi Kinerja Peranglat Daerah</t>
  </si>
  <si>
    <t>Penyusunan Dokumen Perencanaan Perangkat Daerah</t>
  </si>
  <si>
    <t>Koordinasi dan Penyusunan Laporan Capaian Kinerja dan Ikhtisar Realisasi Kinerja SKPD</t>
  </si>
  <si>
    <t>Administrasi Keuangan Perangkat Daerah</t>
  </si>
  <si>
    <t>Penyediaan Gaji dan Tunjangan ASN</t>
  </si>
  <si>
    <t>Koordinasi dan Penyusunan Laporan Keuangan Bulanan/Triwulanan/Semesteran SKPD</t>
  </si>
  <si>
    <t>Administrasi Umum Perangkat Daerah</t>
  </si>
  <si>
    <t>Penyediaan Komponen Instalasi Listrik/Penerangan Bangunan Kantor</t>
  </si>
  <si>
    <t>Penyediaan Peralatan dan Perlengkapan Kantor</t>
  </si>
  <si>
    <t>Penyediaan Barang Cetakan dan Penggandaan</t>
  </si>
  <si>
    <t>Fasilitasi Kunjungan Tamu</t>
  </si>
  <si>
    <t>Penyelenggaraan Rapat Koordinasi dan Konsultasi SKPD</t>
  </si>
  <si>
    <t>Pengadaan Barang Milik  Daerah Penunjang Urusan Pemerintah Daerah</t>
  </si>
  <si>
    <t>Pengadaan Sarana dan Prasarana  Pendukung Gedung Kantor Atau Bangunan Lainnya</t>
  </si>
  <si>
    <t>Penyediaan jasa penunjang Urusan Pemerintahan Daerah</t>
  </si>
  <si>
    <t>Penyediaan Jasa Surat Menyurat</t>
  </si>
  <si>
    <t>Penyediaan Jasa Komunikasi, Sumber daya Air dan Listrik</t>
  </si>
  <si>
    <t>Penyediaan Jasa Pelayanan Umum Kantor</t>
  </si>
  <si>
    <t>Pemeliharaan Barang Milik Daerah Penunjang Urusan Pemerintahan Daerah</t>
  </si>
  <si>
    <t>Penyediaan Jasa Pemeliharaan, Biaya Pemeliharaan, Pajak dan Perizinan Kendaraan Dinas Operasional Atau Lapangan</t>
  </si>
  <si>
    <t xml:space="preserve">Pemeliharaan Mebel </t>
  </si>
  <si>
    <t>Pemeliharaan/Rehabilitasi Gedung Kantor dan Bangunan Lainnya</t>
  </si>
  <si>
    <t>PROGRAM PENYELENGGARAAN PEMERINTAHAN DAN PELAYANAN PUBLIK</t>
  </si>
  <si>
    <t>Penyelenggaraan Urusan Pemerintahan Yang Tidak Dilaksanakan Oleh Unit Kerja Perangkat Daerah yang Ada di Kecamatan</t>
  </si>
  <si>
    <t>Fasilitasi Percepatan Pencapaian Standar Pelayanan Minimal di Wilayah Kecamatan</t>
  </si>
  <si>
    <t>PROGRAM PEMBERDAYAAN MASYARAKAT DESA DAN KELURAHAN</t>
  </si>
  <si>
    <t>Sunarno</t>
  </si>
  <si>
    <t>Koordinasi Kegiatan Pemberdayaan Desa</t>
  </si>
  <si>
    <t>Peningkatan Efektifitas Kegiatan Pemberdayaan Masyarakat di Wilayah Kecamatan</t>
  </si>
  <si>
    <t>PROGRAM KOORDINASI KETENTRAMAN DAN KETERTIBAN UMUM</t>
  </si>
  <si>
    <t>Surono,S.Sos,MM</t>
  </si>
  <si>
    <t>Koordinasi Upaya Penyelenggaraan Ketentraman dan Ketertiban Umum</t>
  </si>
  <si>
    <t>Harmonisasi hubungan dengan Tokoh Agama dan Tokoh Masyarakat</t>
  </si>
  <si>
    <t>Koordinasi Penerapan dan Penegakan Peraturan Daerah dan Peraturan Kepala Daerah</t>
  </si>
  <si>
    <t>Koordinasi/Sinergi Dengan Perangkat Daerah yang Tugas dan Fungsinya di Bidang Penegakan Peraturan Perundang-Undangan dan/atau Kepolisian Negara Republik Indonesia</t>
  </si>
  <si>
    <t>PROGRAM PENYELENGGARAAN URUSAN PEMERINTAHAN UMUM</t>
  </si>
  <si>
    <t>Hariyanto, S.Sos,MH</t>
  </si>
  <si>
    <t>Penyelenggaraan Urusan Pemerintahan Umum sesuai Penugasan Kepala Daerah</t>
  </si>
  <si>
    <t>Fasilitasi, koordinasi dan Pembinaan (Bimtek, Sosialisasi, Konsultasi) Wawasan Kebangsaan dan Ketahanan Nasional</t>
  </si>
  <si>
    <t xml:space="preserve">Penanganan Konflik Sosial sesuai Ketentuan Peraturan Perundangan-Undangan </t>
  </si>
  <si>
    <t>PROGRAM PEMBINAAN DAN PENGAWASAN PEMERINTAHAN DESA</t>
  </si>
  <si>
    <t>Fasilitasi, Rekomendasi,dan Koordinasi Pembinaan dan Pengawasan Pemerintahan Desa</t>
  </si>
  <si>
    <t>Fasilitasi Penyusunan Peraturan Desa dan Peraturan Kepala Desa</t>
  </si>
  <si>
    <t xml:space="preserve">Fasilitasi Tata Pemerintahan Desa </t>
  </si>
  <si>
    <t xml:space="preserve">Fasilitasi Pengelolaan Keuangan Desa dan Pendayagunaan Aset Desa </t>
  </si>
  <si>
    <t>Fasilitasi Penyelenggaraan Ketentraman dan Ketertiban Umum</t>
  </si>
  <si>
    <t>JUMLAH</t>
  </si>
  <si>
    <t>ANGGARAN PERUBAHAN                    (RP)</t>
  </si>
  <si>
    <t>SAMPAI DENGAN BULAN DESEMBER</t>
  </si>
  <si>
    <t>Klaten,     Januari 2023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</si>
</sst>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64" formatCode="_-* #,##0_-;\-* #,##0_-;_-* &quot;-&quot;_-;_-@_-"/>
    <numFmt numFmtId="165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1"/>
      <name val="Arial"/>
      <family val="2"/>
    </font>
    <font>
      <u/>
      <sz val="12"/>
      <color theme="1"/>
      <name val="Arial"/>
      <family val="2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164" fontId="2" fillId="2" borderId="1" xfId="1" applyFont="1" applyFill="1" applyBorder="1"/>
    <xf numFmtId="164" fontId="2" fillId="2" borderId="1" xfId="0" applyNumberFormat="1" applyFont="1" applyFill="1" applyBorder="1"/>
    <xf numFmtId="0" fontId="3" fillId="2" borderId="0" xfId="0" applyFont="1" applyFill="1"/>
    <xf numFmtId="164" fontId="2" fillId="2" borderId="0" xfId="1" applyFont="1" applyFill="1" applyBorder="1"/>
    <xf numFmtId="164" fontId="2" fillId="2" borderId="0" xfId="0" applyNumberFormat="1" applyFont="1" applyFill="1"/>
    <xf numFmtId="0" fontId="5" fillId="2" borderId="0" xfId="0" applyFont="1" applyFill="1"/>
    <xf numFmtId="164" fontId="5" fillId="2" borderId="0" xfId="1" applyFont="1" applyFill="1" applyBorder="1"/>
    <xf numFmtId="164" fontId="5" fillId="2" borderId="0" xfId="0" applyNumberFormat="1" applyFont="1" applyFill="1"/>
    <xf numFmtId="0" fontId="4" fillId="2" borderId="0" xfId="0" applyFont="1" applyFill="1"/>
    <xf numFmtId="0" fontId="2" fillId="2" borderId="2" xfId="0" applyFont="1" applyFill="1" applyBorder="1"/>
    <xf numFmtId="0" fontId="4" fillId="2" borderId="13" xfId="0" quotePrefix="1" applyFont="1" applyFill="1" applyBorder="1" applyAlignment="1">
      <alignment horizontal="center"/>
    </xf>
    <xf numFmtId="0" fontId="4" fillId="2" borderId="14" xfId="0" quotePrefix="1" applyFont="1" applyFill="1" applyBorder="1" applyAlignment="1">
      <alignment horizontal="center"/>
    </xf>
    <xf numFmtId="164" fontId="4" fillId="2" borderId="14" xfId="1" quotePrefix="1" applyFont="1" applyFill="1" applyBorder="1" applyAlignment="1">
      <alignment horizontal="center"/>
    </xf>
    <xf numFmtId="164" fontId="4" fillId="2" borderId="13" xfId="0" quotePrefix="1" applyNumberFormat="1" applyFont="1" applyFill="1" applyBorder="1" applyAlignment="1">
      <alignment horizontal="center"/>
    </xf>
    <xf numFmtId="0" fontId="5" fillId="2" borderId="15" xfId="0" applyFont="1" applyFill="1" applyBorder="1"/>
    <xf numFmtId="0" fontId="5" fillId="2" borderId="16" xfId="0" applyFont="1" applyFill="1" applyBorder="1"/>
    <xf numFmtId="164" fontId="5" fillId="2" borderId="16" xfId="1" applyFont="1" applyFill="1" applyBorder="1"/>
    <xf numFmtId="164" fontId="5" fillId="2" borderId="16" xfId="0" applyNumberFormat="1" applyFont="1" applyFill="1" applyBorder="1"/>
    <xf numFmtId="0" fontId="5" fillId="2" borderId="17" xfId="0" applyFont="1" applyFill="1" applyBorder="1"/>
    <xf numFmtId="0" fontId="4" fillId="2" borderId="18" xfId="0" applyFont="1" applyFill="1" applyBorder="1"/>
    <xf numFmtId="0" fontId="4" fillId="2" borderId="19" xfId="0" applyFont="1" applyFill="1" applyBorder="1"/>
    <xf numFmtId="0" fontId="6" fillId="2" borderId="19" xfId="0" applyFont="1" applyFill="1" applyBorder="1" applyAlignment="1">
      <alignment horizontal="left" vertical="top" wrapText="1"/>
    </xf>
    <xf numFmtId="0" fontId="5" fillId="2" borderId="19" xfId="0" applyFont="1" applyFill="1" applyBorder="1"/>
    <xf numFmtId="164" fontId="4" fillId="2" borderId="19" xfId="1" applyFont="1" applyFill="1" applyBorder="1"/>
    <xf numFmtId="41" fontId="5" fillId="2" borderId="19" xfId="0" applyNumberFormat="1" applyFont="1" applyFill="1" applyBorder="1"/>
    <xf numFmtId="164" fontId="5" fillId="2" borderId="19" xfId="1" applyFont="1" applyFill="1" applyBorder="1"/>
    <xf numFmtId="164" fontId="5" fillId="2" borderId="20" xfId="1" applyFont="1" applyFill="1" applyBorder="1"/>
    <xf numFmtId="0" fontId="7" fillId="2" borderId="19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wrapText="1"/>
    </xf>
    <xf numFmtId="0" fontId="7" fillId="2" borderId="19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wrapText="1"/>
    </xf>
    <xf numFmtId="0" fontId="6" fillId="2" borderId="19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horizontal="left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vertical="center"/>
    </xf>
    <xf numFmtId="164" fontId="7" fillId="2" borderId="19" xfId="1" applyFont="1" applyFill="1" applyBorder="1" applyAlignment="1">
      <alignment vertical="top" wrapText="1"/>
    </xf>
    <xf numFmtId="0" fontId="7" fillId="2" borderId="19" xfId="0" applyFont="1" applyFill="1" applyBorder="1"/>
    <xf numFmtId="0" fontId="7" fillId="2" borderId="19" xfId="0" applyFont="1" applyFill="1" applyBorder="1" applyAlignment="1">
      <alignment vertical="top" wrapText="1"/>
    </xf>
    <xf numFmtId="164" fontId="6" fillId="2" borderId="19" xfId="1" applyFont="1" applyFill="1" applyBorder="1" applyAlignment="1">
      <alignment vertical="top" wrapText="1"/>
    </xf>
    <xf numFmtId="0" fontId="4" fillId="2" borderId="19" xfId="0" applyFont="1" applyFill="1" applyBorder="1" applyAlignment="1">
      <alignment vertical="top"/>
    </xf>
    <xf numFmtId="0" fontId="8" fillId="2" borderId="19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wrapText="1"/>
    </xf>
    <xf numFmtId="0" fontId="4" fillId="2" borderId="21" xfId="0" applyFont="1" applyFill="1" applyBorder="1"/>
    <xf numFmtId="0" fontId="4" fillId="2" borderId="22" xfId="0" applyFont="1" applyFill="1" applyBorder="1"/>
    <xf numFmtId="0" fontId="7" fillId="2" borderId="22" xfId="0" applyFont="1" applyFill="1" applyBorder="1" applyAlignment="1">
      <alignment wrapText="1"/>
    </xf>
    <xf numFmtId="0" fontId="5" fillId="2" borderId="22" xfId="0" applyFont="1" applyFill="1" applyBorder="1"/>
    <xf numFmtId="164" fontId="5" fillId="2" borderId="22" xfId="1" applyFont="1" applyFill="1" applyBorder="1"/>
    <xf numFmtId="0" fontId="5" fillId="2" borderId="18" xfId="0" applyFont="1" applyFill="1" applyBorder="1"/>
    <xf numFmtId="0" fontId="5" fillId="2" borderId="23" xfId="0" applyFont="1" applyFill="1" applyBorder="1"/>
    <xf numFmtId="0" fontId="5" fillId="2" borderId="24" xfId="0" applyFont="1" applyFill="1" applyBorder="1"/>
    <xf numFmtId="0" fontId="4" fillId="2" borderId="24" xfId="0" applyFont="1" applyFill="1" applyBorder="1" applyAlignment="1">
      <alignment horizontal="center" vertical="center"/>
    </xf>
    <xf numFmtId="164" fontId="4" fillId="2" borderId="24" xfId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4" fillId="2" borderId="0" xfId="1" applyFont="1" applyFill="1" applyBorder="1" applyAlignment="1">
      <alignment vertical="center"/>
    </xf>
    <xf numFmtId="41" fontId="5" fillId="2" borderId="0" xfId="0" applyNumberFormat="1" applyFont="1" applyFill="1"/>
    <xf numFmtId="0" fontId="5" fillId="2" borderId="0" xfId="0" applyFont="1" applyFill="1" applyAlignment="1">
      <alignment horizontal="left" indent="5"/>
    </xf>
    <xf numFmtId="164" fontId="5" fillId="2" borderId="0" xfId="1" applyFont="1" applyFill="1"/>
    <xf numFmtId="0" fontId="10" fillId="2" borderId="0" xfId="0" applyFont="1" applyFill="1" applyAlignment="1">
      <alignment horizontal="left" indent="5"/>
    </xf>
    <xf numFmtId="0" fontId="7" fillId="2" borderId="0" xfId="0" applyFont="1" applyFill="1"/>
    <xf numFmtId="164" fontId="7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horizontal="left" indent="5"/>
    </xf>
    <xf numFmtId="164" fontId="2" fillId="2" borderId="0" xfId="1" applyFont="1" applyFill="1"/>
    <xf numFmtId="0" fontId="11" fillId="2" borderId="0" xfId="0" applyFont="1" applyFill="1" applyAlignment="1">
      <alignment horizontal="left" indent="5"/>
    </xf>
    <xf numFmtId="41" fontId="5" fillId="2" borderId="24" xfId="0" applyNumberFormat="1" applyFont="1" applyFill="1" applyBorder="1"/>
    <xf numFmtId="165" fontId="5" fillId="2" borderId="19" xfId="0" applyNumberFormat="1" applyFont="1" applyFill="1" applyBorder="1"/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4" fillId="2" borderId="5" xfId="1" applyFont="1" applyFill="1" applyBorder="1" applyAlignment="1">
      <alignment horizontal="center" vertical="center"/>
    </xf>
    <xf numFmtId="164" fontId="4" fillId="2" borderId="12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quotePrefix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164" fontId="4" fillId="2" borderId="5" xfId="1" applyFont="1" applyFill="1" applyBorder="1" applyAlignment="1">
      <alignment horizontal="center" vertical="center" wrapText="1"/>
    </xf>
    <xf numFmtId="164" fontId="4" fillId="2" borderId="8" xfId="1" applyFont="1" applyFill="1" applyBorder="1" applyAlignment="1">
      <alignment horizontal="center" vertical="center" wrapText="1"/>
    </xf>
    <xf numFmtId="164" fontId="4" fillId="2" borderId="12" xfId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440442</xdr:colOff>
      <xdr:row>70</xdr:row>
      <xdr:rowOff>55929</xdr:rowOff>
    </xdr:from>
    <xdr:to>
      <xdr:col>13</xdr:col>
      <xdr:colOff>141820</xdr:colOff>
      <xdr:row>79</xdr:row>
      <xdr:rowOff>124365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843BA35-F459-46D7-9069-8F15E5EA4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044062" y="23851549"/>
          <a:ext cx="2517885" cy="1785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07"/>
  <sheetViews>
    <sheetView tabSelected="1" topLeftCell="B1" zoomScale="79" zoomScaleNormal="79" workbookViewId="0">
      <selection activeCell="H75" sqref="H75"/>
    </sheetView>
  </sheetViews>
  <sheetFormatPr defaultRowHeight="14.25"/>
  <cols>
    <col min="1" max="1" width="4.85546875" style="12" customWidth="1"/>
    <col min="2" max="2" width="3.42578125" style="1" customWidth="1"/>
    <col min="3" max="3" width="6" style="1" customWidth="1"/>
    <col min="4" max="4" width="4" style="1" customWidth="1"/>
    <col min="5" max="5" width="52.42578125" style="1" customWidth="1"/>
    <col min="6" max="6" width="19.42578125" style="1" customWidth="1"/>
    <col min="7" max="7" width="28.7109375" style="1" customWidth="1"/>
    <col min="8" max="8" width="19.42578125" style="65" customWidth="1"/>
    <col min="9" max="9" width="20.5703125" style="7" customWidth="1"/>
    <col min="10" max="10" width="13.5703125" style="1" customWidth="1"/>
    <col min="11" max="11" width="11.28515625" style="1" customWidth="1"/>
    <col min="12" max="12" width="18.7109375" style="65" customWidth="1"/>
    <col min="13" max="13" width="10.7109375" style="1" customWidth="1"/>
    <col min="14" max="14" width="17.7109375" style="1" customWidth="1"/>
    <col min="15" max="15" width="12" style="1" customWidth="1"/>
    <col min="16" max="257" width="8.7109375" style="1"/>
    <col min="258" max="258" width="3.42578125" style="1" customWidth="1"/>
    <col min="259" max="259" width="6" style="1" customWidth="1"/>
    <col min="260" max="260" width="4" style="1" customWidth="1"/>
    <col min="261" max="261" width="41.28515625" style="1" customWidth="1"/>
    <col min="262" max="262" width="17.28515625" style="1" customWidth="1"/>
    <col min="263" max="263" width="24.5703125" style="1" customWidth="1"/>
    <col min="264" max="264" width="16.7109375" style="1" customWidth="1"/>
    <col min="265" max="265" width="12.7109375" style="1" customWidth="1"/>
    <col min="266" max="267" width="7.5703125" style="1" customWidth="1"/>
    <col min="268" max="268" width="15" style="1" customWidth="1"/>
    <col min="269" max="269" width="7.42578125" style="1" customWidth="1"/>
    <col min="270" max="270" width="17.7109375" style="1" customWidth="1"/>
    <col min="271" max="271" width="7.42578125" style="1" customWidth="1"/>
    <col min="272" max="513" width="8.7109375" style="1"/>
    <col min="514" max="514" width="3.42578125" style="1" customWidth="1"/>
    <col min="515" max="515" width="6" style="1" customWidth="1"/>
    <col min="516" max="516" width="4" style="1" customWidth="1"/>
    <col min="517" max="517" width="41.28515625" style="1" customWidth="1"/>
    <col min="518" max="518" width="17.28515625" style="1" customWidth="1"/>
    <col min="519" max="519" width="24.5703125" style="1" customWidth="1"/>
    <col min="520" max="520" width="16.7109375" style="1" customWidth="1"/>
    <col min="521" max="521" width="12.7109375" style="1" customWidth="1"/>
    <col min="522" max="523" width="7.5703125" style="1" customWidth="1"/>
    <col min="524" max="524" width="15" style="1" customWidth="1"/>
    <col min="525" max="525" width="7.42578125" style="1" customWidth="1"/>
    <col min="526" max="526" width="17.7109375" style="1" customWidth="1"/>
    <col min="527" max="527" width="7.42578125" style="1" customWidth="1"/>
    <col min="528" max="769" width="8.7109375" style="1"/>
    <col min="770" max="770" width="3.42578125" style="1" customWidth="1"/>
    <col min="771" max="771" width="6" style="1" customWidth="1"/>
    <col min="772" max="772" width="4" style="1" customWidth="1"/>
    <col min="773" max="773" width="41.28515625" style="1" customWidth="1"/>
    <col min="774" max="774" width="17.28515625" style="1" customWidth="1"/>
    <col min="775" max="775" width="24.5703125" style="1" customWidth="1"/>
    <col min="776" max="776" width="16.7109375" style="1" customWidth="1"/>
    <col min="777" max="777" width="12.7109375" style="1" customWidth="1"/>
    <col min="778" max="779" width="7.5703125" style="1" customWidth="1"/>
    <col min="780" max="780" width="15" style="1" customWidth="1"/>
    <col min="781" max="781" width="7.42578125" style="1" customWidth="1"/>
    <col min="782" max="782" width="17.7109375" style="1" customWidth="1"/>
    <col min="783" max="783" width="7.42578125" style="1" customWidth="1"/>
    <col min="784" max="1025" width="8.7109375" style="1"/>
    <col min="1026" max="1026" width="3.42578125" style="1" customWidth="1"/>
    <col min="1027" max="1027" width="6" style="1" customWidth="1"/>
    <col min="1028" max="1028" width="4" style="1" customWidth="1"/>
    <col min="1029" max="1029" width="41.28515625" style="1" customWidth="1"/>
    <col min="1030" max="1030" width="17.28515625" style="1" customWidth="1"/>
    <col min="1031" max="1031" width="24.5703125" style="1" customWidth="1"/>
    <col min="1032" max="1032" width="16.7109375" style="1" customWidth="1"/>
    <col min="1033" max="1033" width="12.7109375" style="1" customWidth="1"/>
    <col min="1034" max="1035" width="7.5703125" style="1" customWidth="1"/>
    <col min="1036" max="1036" width="15" style="1" customWidth="1"/>
    <col min="1037" max="1037" width="7.42578125" style="1" customWidth="1"/>
    <col min="1038" max="1038" width="17.7109375" style="1" customWidth="1"/>
    <col min="1039" max="1039" width="7.42578125" style="1" customWidth="1"/>
    <col min="1040" max="1281" width="8.7109375" style="1"/>
    <col min="1282" max="1282" width="3.42578125" style="1" customWidth="1"/>
    <col min="1283" max="1283" width="6" style="1" customWidth="1"/>
    <col min="1284" max="1284" width="4" style="1" customWidth="1"/>
    <col min="1285" max="1285" width="41.28515625" style="1" customWidth="1"/>
    <col min="1286" max="1286" width="17.28515625" style="1" customWidth="1"/>
    <col min="1287" max="1287" width="24.5703125" style="1" customWidth="1"/>
    <col min="1288" max="1288" width="16.7109375" style="1" customWidth="1"/>
    <col min="1289" max="1289" width="12.7109375" style="1" customWidth="1"/>
    <col min="1290" max="1291" width="7.5703125" style="1" customWidth="1"/>
    <col min="1292" max="1292" width="15" style="1" customWidth="1"/>
    <col min="1293" max="1293" width="7.42578125" style="1" customWidth="1"/>
    <col min="1294" max="1294" width="17.7109375" style="1" customWidth="1"/>
    <col min="1295" max="1295" width="7.42578125" style="1" customWidth="1"/>
    <col min="1296" max="1537" width="8.7109375" style="1"/>
    <col min="1538" max="1538" width="3.42578125" style="1" customWidth="1"/>
    <col min="1539" max="1539" width="6" style="1" customWidth="1"/>
    <col min="1540" max="1540" width="4" style="1" customWidth="1"/>
    <col min="1541" max="1541" width="41.28515625" style="1" customWidth="1"/>
    <col min="1542" max="1542" width="17.28515625" style="1" customWidth="1"/>
    <col min="1543" max="1543" width="24.5703125" style="1" customWidth="1"/>
    <col min="1544" max="1544" width="16.7109375" style="1" customWidth="1"/>
    <col min="1545" max="1545" width="12.7109375" style="1" customWidth="1"/>
    <col min="1546" max="1547" width="7.5703125" style="1" customWidth="1"/>
    <col min="1548" max="1548" width="15" style="1" customWidth="1"/>
    <col min="1549" max="1549" width="7.42578125" style="1" customWidth="1"/>
    <col min="1550" max="1550" width="17.7109375" style="1" customWidth="1"/>
    <col min="1551" max="1551" width="7.42578125" style="1" customWidth="1"/>
    <col min="1552" max="1793" width="8.7109375" style="1"/>
    <col min="1794" max="1794" width="3.42578125" style="1" customWidth="1"/>
    <col min="1795" max="1795" width="6" style="1" customWidth="1"/>
    <col min="1796" max="1796" width="4" style="1" customWidth="1"/>
    <col min="1797" max="1797" width="41.28515625" style="1" customWidth="1"/>
    <col min="1798" max="1798" width="17.28515625" style="1" customWidth="1"/>
    <col min="1799" max="1799" width="24.5703125" style="1" customWidth="1"/>
    <col min="1800" max="1800" width="16.7109375" style="1" customWidth="1"/>
    <col min="1801" max="1801" width="12.7109375" style="1" customWidth="1"/>
    <col min="1802" max="1803" width="7.5703125" style="1" customWidth="1"/>
    <col min="1804" max="1804" width="15" style="1" customWidth="1"/>
    <col min="1805" max="1805" width="7.42578125" style="1" customWidth="1"/>
    <col min="1806" max="1806" width="17.7109375" style="1" customWidth="1"/>
    <col min="1807" max="1807" width="7.42578125" style="1" customWidth="1"/>
    <col min="1808" max="2049" width="8.7109375" style="1"/>
    <col min="2050" max="2050" width="3.42578125" style="1" customWidth="1"/>
    <col min="2051" max="2051" width="6" style="1" customWidth="1"/>
    <col min="2052" max="2052" width="4" style="1" customWidth="1"/>
    <col min="2053" max="2053" width="41.28515625" style="1" customWidth="1"/>
    <col min="2054" max="2054" width="17.28515625" style="1" customWidth="1"/>
    <col min="2055" max="2055" width="24.5703125" style="1" customWidth="1"/>
    <col min="2056" max="2056" width="16.7109375" style="1" customWidth="1"/>
    <col min="2057" max="2057" width="12.7109375" style="1" customWidth="1"/>
    <col min="2058" max="2059" width="7.5703125" style="1" customWidth="1"/>
    <col min="2060" max="2060" width="15" style="1" customWidth="1"/>
    <col min="2061" max="2061" width="7.42578125" style="1" customWidth="1"/>
    <col min="2062" max="2062" width="17.7109375" style="1" customWidth="1"/>
    <col min="2063" max="2063" width="7.42578125" style="1" customWidth="1"/>
    <col min="2064" max="2305" width="8.7109375" style="1"/>
    <col min="2306" max="2306" width="3.42578125" style="1" customWidth="1"/>
    <col min="2307" max="2307" width="6" style="1" customWidth="1"/>
    <col min="2308" max="2308" width="4" style="1" customWidth="1"/>
    <col min="2309" max="2309" width="41.28515625" style="1" customWidth="1"/>
    <col min="2310" max="2310" width="17.28515625" style="1" customWidth="1"/>
    <col min="2311" max="2311" width="24.5703125" style="1" customWidth="1"/>
    <col min="2312" max="2312" width="16.7109375" style="1" customWidth="1"/>
    <col min="2313" max="2313" width="12.7109375" style="1" customWidth="1"/>
    <col min="2314" max="2315" width="7.5703125" style="1" customWidth="1"/>
    <col min="2316" max="2316" width="15" style="1" customWidth="1"/>
    <col min="2317" max="2317" width="7.42578125" style="1" customWidth="1"/>
    <col min="2318" max="2318" width="17.7109375" style="1" customWidth="1"/>
    <col min="2319" max="2319" width="7.42578125" style="1" customWidth="1"/>
    <col min="2320" max="2561" width="8.7109375" style="1"/>
    <col min="2562" max="2562" width="3.42578125" style="1" customWidth="1"/>
    <col min="2563" max="2563" width="6" style="1" customWidth="1"/>
    <col min="2564" max="2564" width="4" style="1" customWidth="1"/>
    <col min="2565" max="2565" width="41.28515625" style="1" customWidth="1"/>
    <col min="2566" max="2566" width="17.28515625" style="1" customWidth="1"/>
    <col min="2567" max="2567" width="24.5703125" style="1" customWidth="1"/>
    <col min="2568" max="2568" width="16.7109375" style="1" customWidth="1"/>
    <col min="2569" max="2569" width="12.7109375" style="1" customWidth="1"/>
    <col min="2570" max="2571" width="7.5703125" style="1" customWidth="1"/>
    <col min="2572" max="2572" width="15" style="1" customWidth="1"/>
    <col min="2573" max="2573" width="7.42578125" style="1" customWidth="1"/>
    <col min="2574" max="2574" width="17.7109375" style="1" customWidth="1"/>
    <col min="2575" max="2575" width="7.42578125" style="1" customWidth="1"/>
    <col min="2576" max="2817" width="8.7109375" style="1"/>
    <col min="2818" max="2818" width="3.42578125" style="1" customWidth="1"/>
    <col min="2819" max="2819" width="6" style="1" customWidth="1"/>
    <col min="2820" max="2820" width="4" style="1" customWidth="1"/>
    <col min="2821" max="2821" width="41.28515625" style="1" customWidth="1"/>
    <col min="2822" max="2822" width="17.28515625" style="1" customWidth="1"/>
    <col min="2823" max="2823" width="24.5703125" style="1" customWidth="1"/>
    <col min="2824" max="2824" width="16.7109375" style="1" customWidth="1"/>
    <col min="2825" max="2825" width="12.7109375" style="1" customWidth="1"/>
    <col min="2826" max="2827" width="7.5703125" style="1" customWidth="1"/>
    <col min="2828" max="2828" width="15" style="1" customWidth="1"/>
    <col min="2829" max="2829" width="7.42578125" style="1" customWidth="1"/>
    <col min="2830" max="2830" width="17.7109375" style="1" customWidth="1"/>
    <col min="2831" max="2831" width="7.42578125" style="1" customWidth="1"/>
    <col min="2832" max="3073" width="8.7109375" style="1"/>
    <col min="3074" max="3074" width="3.42578125" style="1" customWidth="1"/>
    <col min="3075" max="3075" width="6" style="1" customWidth="1"/>
    <col min="3076" max="3076" width="4" style="1" customWidth="1"/>
    <col min="3077" max="3077" width="41.28515625" style="1" customWidth="1"/>
    <col min="3078" max="3078" width="17.28515625" style="1" customWidth="1"/>
    <col min="3079" max="3079" width="24.5703125" style="1" customWidth="1"/>
    <col min="3080" max="3080" width="16.7109375" style="1" customWidth="1"/>
    <col min="3081" max="3081" width="12.7109375" style="1" customWidth="1"/>
    <col min="3082" max="3083" width="7.5703125" style="1" customWidth="1"/>
    <col min="3084" max="3084" width="15" style="1" customWidth="1"/>
    <col min="3085" max="3085" width="7.42578125" style="1" customWidth="1"/>
    <col min="3086" max="3086" width="17.7109375" style="1" customWidth="1"/>
    <col min="3087" max="3087" width="7.42578125" style="1" customWidth="1"/>
    <col min="3088" max="3329" width="8.7109375" style="1"/>
    <col min="3330" max="3330" width="3.42578125" style="1" customWidth="1"/>
    <col min="3331" max="3331" width="6" style="1" customWidth="1"/>
    <col min="3332" max="3332" width="4" style="1" customWidth="1"/>
    <col min="3333" max="3333" width="41.28515625" style="1" customWidth="1"/>
    <col min="3334" max="3334" width="17.28515625" style="1" customWidth="1"/>
    <col min="3335" max="3335" width="24.5703125" style="1" customWidth="1"/>
    <col min="3336" max="3336" width="16.7109375" style="1" customWidth="1"/>
    <col min="3337" max="3337" width="12.7109375" style="1" customWidth="1"/>
    <col min="3338" max="3339" width="7.5703125" style="1" customWidth="1"/>
    <col min="3340" max="3340" width="15" style="1" customWidth="1"/>
    <col min="3341" max="3341" width="7.42578125" style="1" customWidth="1"/>
    <col min="3342" max="3342" width="17.7109375" style="1" customWidth="1"/>
    <col min="3343" max="3343" width="7.42578125" style="1" customWidth="1"/>
    <col min="3344" max="3585" width="8.7109375" style="1"/>
    <col min="3586" max="3586" width="3.42578125" style="1" customWidth="1"/>
    <col min="3587" max="3587" width="6" style="1" customWidth="1"/>
    <col min="3588" max="3588" width="4" style="1" customWidth="1"/>
    <col min="3589" max="3589" width="41.28515625" style="1" customWidth="1"/>
    <col min="3590" max="3590" width="17.28515625" style="1" customWidth="1"/>
    <col min="3591" max="3591" width="24.5703125" style="1" customWidth="1"/>
    <col min="3592" max="3592" width="16.7109375" style="1" customWidth="1"/>
    <col min="3593" max="3593" width="12.7109375" style="1" customWidth="1"/>
    <col min="3594" max="3595" width="7.5703125" style="1" customWidth="1"/>
    <col min="3596" max="3596" width="15" style="1" customWidth="1"/>
    <col min="3597" max="3597" width="7.42578125" style="1" customWidth="1"/>
    <col min="3598" max="3598" width="17.7109375" style="1" customWidth="1"/>
    <col min="3599" max="3599" width="7.42578125" style="1" customWidth="1"/>
    <col min="3600" max="3841" width="8.7109375" style="1"/>
    <col min="3842" max="3842" width="3.42578125" style="1" customWidth="1"/>
    <col min="3843" max="3843" width="6" style="1" customWidth="1"/>
    <col min="3844" max="3844" width="4" style="1" customWidth="1"/>
    <col min="3845" max="3845" width="41.28515625" style="1" customWidth="1"/>
    <col min="3846" max="3846" width="17.28515625" style="1" customWidth="1"/>
    <col min="3847" max="3847" width="24.5703125" style="1" customWidth="1"/>
    <col min="3848" max="3848" width="16.7109375" style="1" customWidth="1"/>
    <col min="3849" max="3849" width="12.7109375" style="1" customWidth="1"/>
    <col min="3850" max="3851" width="7.5703125" style="1" customWidth="1"/>
    <col min="3852" max="3852" width="15" style="1" customWidth="1"/>
    <col min="3853" max="3853" width="7.42578125" style="1" customWidth="1"/>
    <col min="3854" max="3854" width="17.7109375" style="1" customWidth="1"/>
    <col min="3855" max="3855" width="7.42578125" style="1" customWidth="1"/>
    <col min="3856" max="4097" width="8.7109375" style="1"/>
    <col min="4098" max="4098" width="3.42578125" style="1" customWidth="1"/>
    <col min="4099" max="4099" width="6" style="1" customWidth="1"/>
    <col min="4100" max="4100" width="4" style="1" customWidth="1"/>
    <col min="4101" max="4101" width="41.28515625" style="1" customWidth="1"/>
    <col min="4102" max="4102" width="17.28515625" style="1" customWidth="1"/>
    <col min="4103" max="4103" width="24.5703125" style="1" customWidth="1"/>
    <col min="4104" max="4104" width="16.7109375" style="1" customWidth="1"/>
    <col min="4105" max="4105" width="12.7109375" style="1" customWidth="1"/>
    <col min="4106" max="4107" width="7.5703125" style="1" customWidth="1"/>
    <col min="4108" max="4108" width="15" style="1" customWidth="1"/>
    <col min="4109" max="4109" width="7.42578125" style="1" customWidth="1"/>
    <col min="4110" max="4110" width="17.7109375" style="1" customWidth="1"/>
    <col min="4111" max="4111" width="7.42578125" style="1" customWidth="1"/>
    <col min="4112" max="4353" width="8.7109375" style="1"/>
    <col min="4354" max="4354" width="3.42578125" style="1" customWidth="1"/>
    <col min="4355" max="4355" width="6" style="1" customWidth="1"/>
    <col min="4356" max="4356" width="4" style="1" customWidth="1"/>
    <col min="4357" max="4357" width="41.28515625" style="1" customWidth="1"/>
    <col min="4358" max="4358" width="17.28515625" style="1" customWidth="1"/>
    <col min="4359" max="4359" width="24.5703125" style="1" customWidth="1"/>
    <col min="4360" max="4360" width="16.7109375" style="1" customWidth="1"/>
    <col min="4361" max="4361" width="12.7109375" style="1" customWidth="1"/>
    <col min="4362" max="4363" width="7.5703125" style="1" customWidth="1"/>
    <col min="4364" max="4364" width="15" style="1" customWidth="1"/>
    <col min="4365" max="4365" width="7.42578125" style="1" customWidth="1"/>
    <col min="4366" max="4366" width="17.7109375" style="1" customWidth="1"/>
    <col min="4367" max="4367" width="7.42578125" style="1" customWidth="1"/>
    <col min="4368" max="4609" width="8.7109375" style="1"/>
    <col min="4610" max="4610" width="3.42578125" style="1" customWidth="1"/>
    <col min="4611" max="4611" width="6" style="1" customWidth="1"/>
    <col min="4612" max="4612" width="4" style="1" customWidth="1"/>
    <col min="4613" max="4613" width="41.28515625" style="1" customWidth="1"/>
    <col min="4614" max="4614" width="17.28515625" style="1" customWidth="1"/>
    <col min="4615" max="4615" width="24.5703125" style="1" customWidth="1"/>
    <col min="4616" max="4616" width="16.7109375" style="1" customWidth="1"/>
    <col min="4617" max="4617" width="12.7109375" style="1" customWidth="1"/>
    <col min="4618" max="4619" width="7.5703125" style="1" customWidth="1"/>
    <col min="4620" max="4620" width="15" style="1" customWidth="1"/>
    <col min="4621" max="4621" width="7.42578125" style="1" customWidth="1"/>
    <col min="4622" max="4622" width="17.7109375" style="1" customWidth="1"/>
    <col min="4623" max="4623" width="7.42578125" style="1" customWidth="1"/>
    <col min="4624" max="4865" width="8.7109375" style="1"/>
    <col min="4866" max="4866" width="3.42578125" style="1" customWidth="1"/>
    <col min="4867" max="4867" width="6" style="1" customWidth="1"/>
    <col min="4868" max="4868" width="4" style="1" customWidth="1"/>
    <col min="4869" max="4869" width="41.28515625" style="1" customWidth="1"/>
    <col min="4870" max="4870" width="17.28515625" style="1" customWidth="1"/>
    <col min="4871" max="4871" width="24.5703125" style="1" customWidth="1"/>
    <col min="4872" max="4872" width="16.7109375" style="1" customWidth="1"/>
    <col min="4873" max="4873" width="12.7109375" style="1" customWidth="1"/>
    <col min="4874" max="4875" width="7.5703125" style="1" customWidth="1"/>
    <col min="4876" max="4876" width="15" style="1" customWidth="1"/>
    <col min="4877" max="4877" width="7.42578125" style="1" customWidth="1"/>
    <col min="4878" max="4878" width="17.7109375" style="1" customWidth="1"/>
    <col min="4879" max="4879" width="7.42578125" style="1" customWidth="1"/>
    <col min="4880" max="5121" width="8.7109375" style="1"/>
    <col min="5122" max="5122" width="3.42578125" style="1" customWidth="1"/>
    <col min="5123" max="5123" width="6" style="1" customWidth="1"/>
    <col min="5124" max="5124" width="4" style="1" customWidth="1"/>
    <col min="5125" max="5125" width="41.28515625" style="1" customWidth="1"/>
    <col min="5126" max="5126" width="17.28515625" style="1" customWidth="1"/>
    <col min="5127" max="5127" width="24.5703125" style="1" customWidth="1"/>
    <col min="5128" max="5128" width="16.7109375" style="1" customWidth="1"/>
    <col min="5129" max="5129" width="12.7109375" style="1" customWidth="1"/>
    <col min="5130" max="5131" width="7.5703125" style="1" customWidth="1"/>
    <col min="5132" max="5132" width="15" style="1" customWidth="1"/>
    <col min="5133" max="5133" width="7.42578125" style="1" customWidth="1"/>
    <col min="5134" max="5134" width="17.7109375" style="1" customWidth="1"/>
    <col min="5135" max="5135" width="7.42578125" style="1" customWidth="1"/>
    <col min="5136" max="5377" width="8.7109375" style="1"/>
    <col min="5378" max="5378" width="3.42578125" style="1" customWidth="1"/>
    <col min="5379" max="5379" width="6" style="1" customWidth="1"/>
    <col min="5380" max="5380" width="4" style="1" customWidth="1"/>
    <col min="5381" max="5381" width="41.28515625" style="1" customWidth="1"/>
    <col min="5382" max="5382" width="17.28515625" style="1" customWidth="1"/>
    <col min="5383" max="5383" width="24.5703125" style="1" customWidth="1"/>
    <col min="5384" max="5384" width="16.7109375" style="1" customWidth="1"/>
    <col min="5385" max="5385" width="12.7109375" style="1" customWidth="1"/>
    <col min="5386" max="5387" width="7.5703125" style="1" customWidth="1"/>
    <col min="5388" max="5388" width="15" style="1" customWidth="1"/>
    <col min="5389" max="5389" width="7.42578125" style="1" customWidth="1"/>
    <col min="5390" max="5390" width="17.7109375" style="1" customWidth="1"/>
    <col min="5391" max="5391" width="7.42578125" style="1" customWidth="1"/>
    <col min="5392" max="5633" width="8.7109375" style="1"/>
    <col min="5634" max="5634" width="3.42578125" style="1" customWidth="1"/>
    <col min="5635" max="5635" width="6" style="1" customWidth="1"/>
    <col min="5636" max="5636" width="4" style="1" customWidth="1"/>
    <col min="5637" max="5637" width="41.28515625" style="1" customWidth="1"/>
    <col min="5638" max="5638" width="17.28515625" style="1" customWidth="1"/>
    <col min="5639" max="5639" width="24.5703125" style="1" customWidth="1"/>
    <col min="5640" max="5640" width="16.7109375" style="1" customWidth="1"/>
    <col min="5641" max="5641" width="12.7109375" style="1" customWidth="1"/>
    <col min="5642" max="5643" width="7.5703125" style="1" customWidth="1"/>
    <col min="5644" max="5644" width="15" style="1" customWidth="1"/>
    <col min="5645" max="5645" width="7.42578125" style="1" customWidth="1"/>
    <col min="5646" max="5646" width="17.7109375" style="1" customWidth="1"/>
    <col min="5647" max="5647" width="7.42578125" style="1" customWidth="1"/>
    <col min="5648" max="5889" width="8.7109375" style="1"/>
    <col min="5890" max="5890" width="3.42578125" style="1" customWidth="1"/>
    <col min="5891" max="5891" width="6" style="1" customWidth="1"/>
    <col min="5892" max="5892" width="4" style="1" customWidth="1"/>
    <col min="5893" max="5893" width="41.28515625" style="1" customWidth="1"/>
    <col min="5894" max="5894" width="17.28515625" style="1" customWidth="1"/>
    <col min="5895" max="5895" width="24.5703125" style="1" customWidth="1"/>
    <col min="5896" max="5896" width="16.7109375" style="1" customWidth="1"/>
    <col min="5897" max="5897" width="12.7109375" style="1" customWidth="1"/>
    <col min="5898" max="5899" width="7.5703125" style="1" customWidth="1"/>
    <col min="5900" max="5900" width="15" style="1" customWidth="1"/>
    <col min="5901" max="5901" width="7.42578125" style="1" customWidth="1"/>
    <col min="5902" max="5902" width="17.7109375" style="1" customWidth="1"/>
    <col min="5903" max="5903" width="7.42578125" style="1" customWidth="1"/>
    <col min="5904" max="6145" width="8.7109375" style="1"/>
    <col min="6146" max="6146" width="3.42578125" style="1" customWidth="1"/>
    <col min="6147" max="6147" width="6" style="1" customWidth="1"/>
    <col min="6148" max="6148" width="4" style="1" customWidth="1"/>
    <col min="6149" max="6149" width="41.28515625" style="1" customWidth="1"/>
    <col min="6150" max="6150" width="17.28515625" style="1" customWidth="1"/>
    <col min="6151" max="6151" width="24.5703125" style="1" customWidth="1"/>
    <col min="6152" max="6152" width="16.7109375" style="1" customWidth="1"/>
    <col min="6153" max="6153" width="12.7109375" style="1" customWidth="1"/>
    <col min="6154" max="6155" width="7.5703125" style="1" customWidth="1"/>
    <col min="6156" max="6156" width="15" style="1" customWidth="1"/>
    <col min="6157" max="6157" width="7.42578125" style="1" customWidth="1"/>
    <col min="6158" max="6158" width="17.7109375" style="1" customWidth="1"/>
    <col min="6159" max="6159" width="7.42578125" style="1" customWidth="1"/>
    <col min="6160" max="6401" width="8.7109375" style="1"/>
    <col min="6402" max="6402" width="3.42578125" style="1" customWidth="1"/>
    <col min="6403" max="6403" width="6" style="1" customWidth="1"/>
    <col min="6404" max="6404" width="4" style="1" customWidth="1"/>
    <col min="6405" max="6405" width="41.28515625" style="1" customWidth="1"/>
    <col min="6406" max="6406" width="17.28515625" style="1" customWidth="1"/>
    <col min="6407" max="6407" width="24.5703125" style="1" customWidth="1"/>
    <col min="6408" max="6408" width="16.7109375" style="1" customWidth="1"/>
    <col min="6409" max="6409" width="12.7109375" style="1" customWidth="1"/>
    <col min="6410" max="6411" width="7.5703125" style="1" customWidth="1"/>
    <col min="6412" max="6412" width="15" style="1" customWidth="1"/>
    <col min="6413" max="6413" width="7.42578125" style="1" customWidth="1"/>
    <col min="6414" max="6414" width="17.7109375" style="1" customWidth="1"/>
    <col min="6415" max="6415" width="7.42578125" style="1" customWidth="1"/>
    <col min="6416" max="6657" width="8.7109375" style="1"/>
    <col min="6658" max="6658" width="3.42578125" style="1" customWidth="1"/>
    <col min="6659" max="6659" width="6" style="1" customWidth="1"/>
    <col min="6660" max="6660" width="4" style="1" customWidth="1"/>
    <col min="6661" max="6661" width="41.28515625" style="1" customWidth="1"/>
    <col min="6662" max="6662" width="17.28515625" style="1" customWidth="1"/>
    <col min="6663" max="6663" width="24.5703125" style="1" customWidth="1"/>
    <col min="6664" max="6664" width="16.7109375" style="1" customWidth="1"/>
    <col min="6665" max="6665" width="12.7109375" style="1" customWidth="1"/>
    <col min="6666" max="6667" width="7.5703125" style="1" customWidth="1"/>
    <col min="6668" max="6668" width="15" style="1" customWidth="1"/>
    <col min="6669" max="6669" width="7.42578125" style="1" customWidth="1"/>
    <col min="6670" max="6670" width="17.7109375" style="1" customWidth="1"/>
    <col min="6671" max="6671" width="7.42578125" style="1" customWidth="1"/>
    <col min="6672" max="6913" width="8.7109375" style="1"/>
    <col min="6914" max="6914" width="3.42578125" style="1" customWidth="1"/>
    <col min="6915" max="6915" width="6" style="1" customWidth="1"/>
    <col min="6916" max="6916" width="4" style="1" customWidth="1"/>
    <col min="6917" max="6917" width="41.28515625" style="1" customWidth="1"/>
    <col min="6918" max="6918" width="17.28515625" style="1" customWidth="1"/>
    <col min="6919" max="6919" width="24.5703125" style="1" customWidth="1"/>
    <col min="6920" max="6920" width="16.7109375" style="1" customWidth="1"/>
    <col min="6921" max="6921" width="12.7109375" style="1" customWidth="1"/>
    <col min="6922" max="6923" width="7.5703125" style="1" customWidth="1"/>
    <col min="6924" max="6924" width="15" style="1" customWidth="1"/>
    <col min="6925" max="6925" width="7.42578125" style="1" customWidth="1"/>
    <col min="6926" max="6926" width="17.7109375" style="1" customWidth="1"/>
    <col min="6927" max="6927" width="7.42578125" style="1" customWidth="1"/>
    <col min="6928" max="7169" width="8.7109375" style="1"/>
    <col min="7170" max="7170" width="3.42578125" style="1" customWidth="1"/>
    <col min="7171" max="7171" width="6" style="1" customWidth="1"/>
    <col min="7172" max="7172" width="4" style="1" customWidth="1"/>
    <col min="7173" max="7173" width="41.28515625" style="1" customWidth="1"/>
    <col min="7174" max="7174" width="17.28515625" style="1" customWidth="1"/>
    <col min="7175" max="7175" width="24.5703125" style="1" customWidth="1"/>
    <col min="7176" max="7176" width="16.7109375" style="1" customWidth="1"/>
    <col min="7177" max="7177" width="12.7109375" style="1" customWidth="1"/>
    <col min="7178" max="7179" width="7.5703125" style="1" customWidth="1"/>
    <col min="7180" max="7180" width="15" style="1" customWidth="1"/>
    <col min="7181" max="7181" width="7.42578125" style="1" customWidth="1"/>
    <col min="7182" max="7182" width="17.7109375" style="1" customWidth="1"/>
    <col min="7183" max="7183" width="7.42578125" style="1" customWidth="1"/>
    <col min="7184" max="7425" width="8.7109375" style="1"/>
    <col min="7426" max="7426" width="3.42578125" style="1" customWidth="1"/>
    <col min="7427" max="7427" width="6" style="1" customWidth="1"/>
    <col min="7428" max="7428" width="4" style="1" customWidth="1"/>
    <col min="7429" max="7429" width="41.28515625" style="1" customWidth="1"/>
    <col min="7430" max="7430" width="17.28515625" style="1" customWidth="1"/>
    <col min="7431" max="7431" width="24.5703125" style="1" customWidth="1"/>
    <col min="7432" max="7432" width="16.7109375" style="1" customWidth="1"/>
    <col min="7433" max="7433" width="12.7109375" style="1" customWidth="1"/>
    <col min="7434" max="7435" width="7.5703125" style="1" customWidth="1"/>
    <col min="7436" max="7436" width="15" style="1" customWidth="1"/>
    <col min="7437" max="7437" width="7.42578125" style="1" customWidth="1"/>
    <col min="7438" max="7438" width="17.7109375" style="1" customWidth="1"/>
    <col min="7439" max="7439" width="7.42578125" style="1" customWidth="1"/>
    <col min="7440" max="7681" width="8.7109375" style="1"/>
    <col min="7682" max="7682" width="3.42578125" style="1" customWidth="1"/>
    <col min="7683" max="7683" width="6" style="1" customWidth="1"/>
    <col min="7684" max="7684" width="4" style="1" customWidth="1"/>
    <col min="7685" max="7685" width="41.28515625" style="1" customWidth="1"/>
    <col min="7686" max="7686" width="17.28515625" style="1" customWidth="1"/>
    <col min="7687" max="7687" width="24.5703125" style="1" customWidth="1"/>
    <col min="7688" max="7688" width="16.7109375" style="1" customWidth="1"/>
    <col min="7689" max="7689" width="12.7109375" style="1" customWidth="1"/>
    <col min="7690" max="7691" width="7.5703125" style="1" customWidth="1"/>
    <col min="7692" max="7692" width="15" style="1" customWidth="1"/>
    <col min="7693" max="7693" width="7.42578125" style="1" customWidth="1"/>
    <col min="7694" max="7694" width="17.7109375" style="1" customWidth="1"/>
    <col min="7695" max="7695" width="7.42578125" style="1" customWidth="1"/>
    <col min="7696" max="7937" width="8.7109375" style="1"/>
    <col min="7938" max="7938" width="3.42578125" style="1" customWidth="1"/>
    <col min="7939" max="7939" width="6" style="1" customWidth="1"/>
    <col min="7940" max="7940" width="4" style="1" customWidth="1"/>
    <col min="7941" max="7941" width="41.28515625" style="1" customWidth="1"/>
    <col min="7942" max="7942" width="17.28515625" style="1" customWidth="1"/>
    <col min="7943" max="7943" width="24.5703125" style="1" customWidth="1"/>
    <col min="7944" max="7944" width="16.7109375" style="1" customWidth="1"/>
    <col min="7945" max="7945" width="12.7109375" style="1" customWidth="1"/>
    <col min="7946" max="7947" width="7.5703125" style="1" customWidth="1"/>
    <col min="7948" max="7948" width="15" style="1" customWidth="1"/>
    <col min="7949" max="7949" width="7.42578125" style="1" customWidth="1"/>
    <col min="7950" max="7950" width="17.7109375" style="1" customWidth="1"/>
    <col min="7951" max="7951" width="7.42578125" style="1" customWidth="1"/>
    <col min="7952" max="8193" width="8.7109375" style="1"/>
    <col min="8194" max="8194" width="3.42578125" style="1" customWidth="1"/>
    <col min="8195" max="8195" width="6" style="1" customWidth="1"/>
    <col min="8196" max="8196" width="4" style="1" customWidth="1"/>
    <col min="8197" max="8197" width="41.28515625" style="1" customWidth="1"/>
    <col min="8198" max="8198" width="17.28515625" style="1" customWidth="1"/>
    <col min="8199" max="8199" width="24.5703125" style="1" customWidth="1"/>
    <col min="8200" max="8200" width="16.7109375" style="1" customWidth="1"/>
    <col min="8201" max="8201" width="12.7109375" style="1" customWidth="1"/>
    <col min="8202" max="8203" width="7.5703125" style="1" customWidth="1"/>
    <col min="8204" max="8204" width="15" style="1" customWidth="1"/>
    <col min="8205" max="8205" width="7.42578125" style="1" customWidth="1"/>
    <col min="8206" max="8206" width="17.7109375" style="1" customWidth="1"/>
    <col min="8207" max="8207" width="7.42578125" style="1" customWidth="1"/>
    <col min="8208" max="8449" width="8.7109375" style="1"/>
    <col min="8450" max="8450" width="3.42578125" style="1" customWidth="1"/>
    <col min="8451" max="8451" width="6" style="1" customWidth="1"/>
    <col min="8452" max="8452" width="4" style="1" customWidth="1"/>
    <col min="8453" max="8453" width="41.28515625" style="1" customWidth="1"/>
    <col min="8454" max="8454" width="17.28515625" style="1" customWidth="1"/>
    <col min="8455" max="8455" width="24.5703125" style="1" customWidth="1"/>
    <col min="8456" max="8456" width="16.7109375" style="1" customWidth="1"/>
    <col min="8457" max="8457" width="12.7109375" style="1" customWidth="1"/>
    <col min="8458" max="8459" width="7.5703125" style="1" customWidth="1"/>
    <col min="8460" max="8460" width="15" style="1" customWidth="1"/>
    <col min="8461" max="8461" width="7.42578125" style="1" customWidth="1"/>
    <col min="8462" max="8462" width="17.7109375" style="1" customWidth="1"/>
    <col min="8463" max="8463" width="7.42578125" style="1" customWidth="1"/>
    <col min="8464" max="8705" width="8.7109375" style="1"/>
    <col min="8706" max="8706" width="3.42578125" style="1" customWidth="1"/>
    <col min="8707" max="8707" width="6" style="1" customWidth="1"/>
    <col min="8708" max="8708" width="4" style="1" customWidth="1"/>
    <col min="8709" max="8709" width="41.28515625" style="1" customWidth="1"/>
    <col min="8710" max="8710" width="17.28515625" style="1" customWidth="1"/>
    <col min="8711" max="8711" width="24.5703125" style="1" customWidth="1"/>
    <col min="8712" max="8712" width="16.7109375" style="1" customWidth="1"/>
    <col min="8713" max="8713" width="12.7109375" style="1" customWidth="1"/>
    <col min="8714" max="8715" width="7.5703125" style="1" customWidth="1"/>
    <col min="8716" max="8716" width="15" style="1" customWidth="1"/>
    <col min="8717" max="8717" width="7.42578125" style="1" customWidth="1"/>
    <col min="8718" max="8718" width="17.7109375" style="1" customWidth="1"/>
    <col min="8719" max="8719" width="7.42578125" style="1" customWidth="1"/>
    <col min="8720" max="8961" width="8.7109375" style="1"/>
    <col min="8962" max="8962" width="3.42578125" style="1" customWidth="1"/>
    <col min="8963" max="8963" width="6" style="1" customWidth="1"/>
    <col min="8964" max="8964" width="4" style="1" customWidth="1"/>
    <col min="8965" max="8965" width="41.28515625" style="1" customWidth="1"/>
    <col min="8966" max="8966" width="17.28515625" style="1" customWidth="1"/>
    <col min="8967" max="8967" width="24.5703125" style="1" customWidth="1"/>
    <col min="8968" max="8968" width="16.7109375" style="1" customWidth="1"/>
    <col min="8969" max="8969" width="12.7109375" style="1" customWidth="1"/>
    <col min="8970" max="8971" width="7.5703125" style="1" customWidth="1"/>
    <col min="8972" max="8972" width="15" style="1" customWidth="1"/>
    <col min="8973" max="8973" width="7.42578125" style="1" customWidth="1"/>
    <col min="8974" max="8974" width="17.7109375" style="1" customWidth="1"/>
    <col min="8975" max="8975" width="7.42578125" style="1" customWidth="1"/>
    <col min="8976" max="9217" width="8.7109375" style="1"/>
    <col min="9218" max="9218" width="3.42578125" style="1" customWidth="1"/>
    <col min="9219" max="9219" width="6" style="1" customWidth="1"/>
    <col min="9220" max="9220" width="4" style="1" customWidth="1"/>
    <col min="9221" max="9221" width="41.28515625" style="1" customWidth="1"/>
    <col min="9222" max="9222" width="17.28515625" style="1" customWidth="1"/>
    <col min="9223" max="9223" width="24.5703125" style="1" customWidth="1"/>
    <col min="9224" max="9224" width="16.7109375" style="1" customWidth="1"/>
    <col min="9225" max="9225" width="12.7109375" style="1" customWidth="1"/>
    <col min="9226" max="9227" width="7.5703125" style="1" customWidth="1"/>
    <col min="9228" max="9228" width="15" style="1" customWidth="1"/>
    <col min="9229" max="9229" width="7.42578125" style="1" customWidth="1"/>
    <col min="9230" max="9230" width="17.7109375" style="1" customWidth="1"/>
    <col min="9231" max="9231" width="7.42578125" style="1" customWidth="1"/>
    <col min="9232" max="9473" width="8.7109375" style="1"/>
    <col min="9474" max="9474" width="3.42578125" style="1" customWidth="1"/>
    <col min="9475" max="9475" width="6" style="1" customWidth="1"/>
    <col min="9476" max="9476" width="4" style="1" customWidth="1"/>
    <col min="9477" max="9477" width="41.28515625" style="1" customWidth="1"/>
    <col min="9478" max="9478" width="17.28515625" style="1" customWidth="1"/>
    <col min="9479" max="9479" width="24.5703125" style="1" customWidth="1"/>
    <col min="9480" max="9480" width="16.7109375" style="1" customWidth="1"/>
    <col min="9481" max="9481" width="12.7109375" style="1" customWidth="1"/>
    <col min="9482" max="9483" width="7.5703125" style="1" customWidth="1"/>
    <col min="9484" max="9484" width="15" style="1" customWidth="1"/>
    <col min="9485" max="9485" width="7.42578125" style="1" customWidth="1"/>
    <col min="9486" max="9486" width="17.7109375" style="1" customWidth="1"/>
    <col min="9487" max="9487" width="7.42578125" style="1" customWidth="1"/>
    <col min="9488" max="9729" width="8.7109375" style="1"/>
    <col min="9730" max="9730" width="3.42578125" style="1" customWidth="1"/>
    <col min="9731" max="9731" width="6" style="1" customWidth="1"/>
    <col min="9732" max="9732" width="4" style="1" customWidth="1"/>
    <col min="9733" max="9733" width="41.28515625" style="1" customWidth="1"/>
    <col min="9734" max="9734" width="17.28515625" style="1" customWidth="1"/>
    <col min="9735" max="9735" width="24.5703125" style="1" customWidth="1"/>
    <col min="9736" max="9736" width="16.7109375" style="1" customWidth="1"/>
    <col min="9737" max="9737" width="12.7109375" style="1" customWidth="1"/>
    <col min="9738" max="9739" width="7.5703125" style="1" customWidth="1"/>
    <col min="9740" max="9740" width="15" style="1" customWidth="1"/>
    <col min="9741" max="9741" width="7.42578125" style="1" customWidth="1"/>
    <col min="9742" max="9742" width="17.7109375" style="1" customWidth="1"/>
    <col min="9743" max="9743" width="7.42578125" style="1" customWidth="1"/>
    <col min="9744" max="9985" width="8.7109375" style="1"/>
    <col min="9986" max="9986" width="3.42578125" style="1" customWidth="1"/>
    <col min="9987" max="9987" width="6" style="1" customWidth="1"/>
    <col min="9988" max="9988" width="4" style="1" customWidth="1"/>
    <col min="9989" max="9989" width="41.28515625" style="1" customWidth="1"/>
    <col min="9990" max="9990" width="17.28515625" style="1" customWidth="1"/>
    <col min="9991" max="9991" width="24.5703125" style="1" customWidth="1"/>
    <col min="9992" max="9992" width="16.7109375" style="1" customWidth="1"/>
    <col min="9993" max="9993" width="12.7109375" style="1" customWidth="1"/>
    <col min="9994" max="9995" width="7.5703125" style="1" customWidth="1"/>
    <col min="9996" max="9996" width="15" style="1" customWidth="1"/>
    <col min="9997" max="9997" width="7.42578125" style="1" customWidth="1"/>
    <col min="9998" max="9998" width="17.7109375" style="1" customWidth="1"/>
    <col min="9999" max="9999" width="7.42578125" style="1" customWidth="1"/>
    <col min="10000" max="10241" width="8.7109375" style="1"/>
    <col min="10242" max="10242" width="3.42578125" style="1" customWidth="1"/>
    <col min="10243" max="10243" width="6" style="1" customWidth="1"/>
    <col min="10244" max="10244" width="4" style="1" customWidth="1"/>
    <col min="10245" max="10245" width="41.28515625" style="1" customWidth="1"/>
    <col min="10246" max="10246" width="17.28515625" style="1" customWidth="1"/>
    <col min="10247" max="10247" width="24.5703125" style="1" customWidth="1"/>
    <col min="10248" max="10248" width="16.7109375" style="1" customWidth="1"/>
    <col min="10249" max="10249" width="12.7109375" style="1" customWidth="1"/>
    <col min="10250" max="10251" width="7.5703125" style="1" customWidth="1"/>
    <col min="10252" max="10252" width="15" style="1" customWidth="1"/>
    <col min="10253" max="10253" width="7.42578125" style="1" customWidth="1"/>
    <col min="10254" max="10254" width="17.7109375" style="1" customWidth="1"/>
    <col min="10255" max="10255" width="7.42578125" style="1" customWidth="1"/>
    <col min="10256" max="10497" width="8.7109375" style="1"/>
    <col min="10498" max="10498" width="3.42578125" style="1" customWidth="1"/>
    <col min="10499" max="10499" width="6" style="1" customWidth="1"/>
    <col min="10500" max="10500" width="4" style="1" customWidth="1"/>
    <col min="10501" max="10501" width="41.28515625" style="1" customWidth="1"/>
    <col min="10502" max="10502" width="17.28515625" style="1" customWidth="1"/>
    <col min="10503" max="10503" width="24.5703125" style="1" customWidth="1"/>
    <col min="10504" max="10504" width="16.7109375" style="1" customWidth="1"/>
    <col min="10505" max="10505" width="12.7109375" style="1" customWidth="1"/>
    <col min="10506" max="10507" width="7.5703125" style="1" customWidth="1"/>
    <col min="10508" max="10508" width="15" style="1" customWidth="1"/>
    <col min="10509" max="10509" width="7.42578125" style="1" customWidth="1"/>
    <col min="10510" max="10510" width="17.7109375" style="1" customWidth="1"/>
    <col min="10511" max="10511" width="7.42578125" style="1" customWidth="1"/>
    <col min="10512" max="10753" width="8.7109375" style="1"/>
    <col min="10754" max="10754" width="3.42578125" style="1" customWidth="1"/>
    <col min="10755" max="10755" width="6" style="1" customWidth="1"/>
    <col min="10756" max="10756" width="4" style="1" customWidth="1"/>
    <col min="10757" max="10757" width="41.28515625" style="1" customWidth="1"/>
    <col min="10758" max="10758" width="17.28515625" style="1" customWidth="1"/>
    <col min="10759" max="10759" width="24.5703125" style="1" customWidth="1"/>
    <col min="10760" max="10760" width="16.7109375" style="1" customWidth="1"/>
    <col min="10761" max="10761" width="12.7109375" style="1" customWidth="1"/>
    <col min="10762" max="10763" width="7.5703125" style="1" customWidth="1"/>
    <col min="10764" max="10764" width="15" style="1" customWidth="1"/>
    <col min="10765" max="10765" width="7.42578125" style="1" customWidth="1"/>
    <col min="10766" max="10766" width="17.7109375" style="1" customWidth="1"/>
    <col min="10767" max="10767" width="7.42578125" style="1" customWidth="1"/>
    <col min="10768" max="11009" width="8.7109375" style="1"/>
    <col min="11010" max="11010" width="3.42578125" style="1" customWidth="1"/>
    <col min="11011" max="11011" width="6" style="1" customWidth="1"/>
    <col min="11012" max="11012" width="4" style="1" customWidth="1"/>
    <col min="11013" max="11013" width="41.28515625" style="1" customWidth="1"/>
    <col min="11014" max="11014" width="17.28515625" style="1" customWidth="1"/>
    <col min="11015" max="11015" width="24.5703125" style="1" customWidth="1"/>
    <col min="11016" max="11016" width="16.7109375" style="1" customWidth="1"/>
    <col min="11017" max="11017" width="12.7109375" style="1" customWidth="1"/>
    <col min="11018" max="11019" width="7.5703125" style="1" customWidth="1"/>
    <col min="11020" max="11020" width="15" style="1" customWidth="1"/>
    <col min="11021" max="11021" width="7.42578125" style="1" customWidth="1"/>
    <col min="11022" max="11022" width="17.7109375" style="1" customWidth="1"/>
    <col min="11023" max="11023" width="7.42578125" style="1" customWidth="1"/>
    <col min="11024" max="11265" width="8.7109375" style="1"/>
    <col min="11266" max="11266" width="3.42578125" style="1" customWidth="1"/>
    <col min="11267" max="11267" width="6" style="1" customWidth="1"/>
    <col min="11268" max="11268" width="4" style="1" customWidth="1"/>
    <col min="11269" max="11269" width="41.28515625" style="1" customWidth="1"/>
    <col min="11270" max="11270" width="17.28515625" style="1" customWidth="1"/>
    <col min="11271" max="11271" width="24.5703125" style="1" customWidth="1"/>
    <col min="11272" max="11272" width="16.7109375" style="1" customWidth="1"/>
    <col min="11273" max="11273" width="12.7109375" style="1" customWidth="1"/>
    <col min="11274" max="11275" width="7.5703125" style="1" customWidth="1"/>
    <col min="11276" max="11276" width="15" style="1" customWidth="1"/>
    <col min="11277" max="11277" width="7.42578125" style="1" customWidth="1"/>
    <col min="11278" max="11278" width="17.7109375" style="1" customWidth="1"/>
    <col min="11279" max="11279" width="7.42578125" style="1" customWidth="1"/>
    <col min="11280" max="11521" width="8.7109375" style="1"/>
    <col min="11522" max="11522" width="3.42578125" style="1" customWidth="1"/>
    <col min="11523" max="11523" width="6" style="1" customWidth="1"/>
    <col min="11524" max="11524" width="4" style="1" customWidth="1"/>
    <col min="11525" max="11525" width="41.28515625" style="1" customWidth="1"/>
    <col min="11526" max="11526" width="17.28515625" style="1" customWidth="1"/>
    <col min="11527" max="11527" width="24.5703125" style="1" customWidth="1"/>
    <col min="11528" max="11528" width="16.7109375" style="1" customWidth="1"/>
    <col min="11529" max="11529" width="12.7109375" style="1" customWidth="1"/>
    <col min="11530" max="11531" width="7.5703125" style="1" customWidth="1"/>
    <col min="11532" max="11532" width="15" style="1" customWidth="1"/>
    <col min="11533" max="11533" width="7.42578125" style="1" customWidth="1"/>
    <col min="11534" max="11534" width="17.7109375" style="1" customWidth="1"/>
    <col min="11535" max="11535" width="7.42578125" style="1" customWidth="1"/>
    <col min="11536" max="11777" width="8.7109375" style="1"/>
    <col min="11778" max="11778" width="3.42578125" style="1" customWidth="1"/>
    <col min="11779" max="11779" width="6" style="1" customWidth="1"/>
    <col min="11780" max="11780" width="4" style="1" customWidth="1"/>
    <col min="11781" max="11781" width="41.28515625" style="1" customWidth="1"/>
    <col min="11782" max="11782" width="17.28515625" style="1" customWidth="1"/>
    <col min="11783" max="11783" width="24.5703125" style="1" customWidth="1"/>
    <col min="11784" max="11784" width="16.7109375" style="1" customWidth="1"/>
    <col min="11785" max="11785" width="12.7109375" style="1" customWidth="1"/>
    <col min="11786" max="11787" width="7.5703125" style="1" customWidth="1"/>
    <col min="11788" max="11788" width="15" style="1" customWidth="1"/>
    <col min="11789" max="11789" width="7.42578125" style="1" customWidth="1"/>
    <col min="11790" max="11790" width="17.7109375" style="1" customWidth="1"/>
    <col min="11791" max="11791" width="7.42578125" style="1" customWidth="1"/>
    <col min="11792" max="12033" width="8.7109375" style="1"/>
    <col min="12034" max="12034" width="3.42578125" style="1" customWidth="1"/>
    <col min="12035" max="12035" width="6" style="1" customWidth="1"/>
    <col min="12036" max="12036" width="4" style="1" customWidth="1"/>
    <col min="12037" max="12037" width="41.28515625" style="1" customWidth="1"/>
    <col min="12038" max="12038" width="17.28515625" style="1" customWidth="1"/>
    <col min="12039" max="12039" width="24.5703125" style="1" customWidth="1"/>
    <col min="12040" max="12040" width="16.7109375" style="1" customWidth="1"/>
    <col min="12041" max="12041" width="12.7109375" style="1" customWidth="1"/>
    <col min="12042" max="12043" width="7.5703125" style="1" customWidth="1"/>
    <col min="12044" max="12044" width="15" style="1" customWidth="1"/>
    <col min="12045" max="12045" width="7.42578125" style="1" customWidth="1"/>
    <col min="12046" max="12046" width="17.7109375" style="1" customWidth="1"/>
    <col min="12047" max="12047" width="7.42578125" style="1" customWidth="1"/>
    <col min="12048" max="12289" width="8.7109375" style="1"/>
    <col min="12290" max="12290" width="3.42578125" style="1" customWidth="1"/>
    <col min="12291" max="12291" width="6" style="1" customWidth="1"/>
    <col min="12292" max="12292" width="4" style="1" customWidth="1"/>
    <col min="12293" max="12293" width="41.28515625" style="1" customWidth="1"/>
    <col min="12294" max="12294" width="17.28515625" style="1" customWidth="1"/>
    <col min="12295" max="12295" width="24.5703125" style="1" customWidth="1"/>
    <col min="12296" max="12296" width="16.7109375" style="1" customWidth="1"/>
    <col min="12297" max="12297" width="12.7109375" style="1" customWidth="1"/>
    <col min="12298" max="12299" width="7.5703125" style="1" customWidth="1"/>
    <col min="12300" max="12300" width="15" style="1" customWidth="1"/>
    <col min="12301" max="12301" width="7.42578125" style="1" customWidth="1"/>
    <col min="12302" max="12302" width="17.7109375" style="1" customWidth="1"/>
    <col min="12303" max="12303" width="7.42578125" style="1" customWidth="1"/>
    <col min="12304" max="12545" width="8.7109375" style="1"/>
    <col min="12546" max="12546" width="3.42578125" style="1" customWidth="1"/>
    <col min="12547" max="12547" width="6" style="1" customWidth="1"/>
    <col min="12548" max="12548" width="4" style="1" customWidth="1"/>
    <col min="12549" max="12549" width="41.28515625" style="1" customWidth="1"/>
    <col min="12550" max="12550" width="17.28515625" style="1" customWidth="1"/>
    <col min="12551" max="12551" width="24.5703125" style="1" customWidth="1"/>
    <col min="12552" max="12552" width="16.7109375" style="1" customWidth="1"/>
    <col min="12553" max="12553" width="12.7109375" style="1" customWidth="1"/>
    <col min="12554" max="12555" width="7.5703125" style="1" customWidth="1"/>
    <col min="12556" max="12556" width="15" style="1" customWidth="1"/>
    <col min="12557" max="12557" width="7.42578125" style="1" customWidth="1"/>
    <col min="12558" max="12558" width="17.7109375" style="1" customWidth="1"/>
    <col min="12559" max="12559" width="7.42578125" style="1" customWidth="1"/>
    <col min="12560" max="12801" width="8.7109375" style="1"/>
    <col min="12802" max="12802" width="3.42578125" style="1" customWidth="1"/>
    <col min="12803" max="12803" width="6" style="1" customWidth="1"/>
    <col min="12804" max="12804" width="4" style="1" customWidth="1"/>
    <col min="12805" max="12805" width="41.28515625" style="1" customWidth="1"/>
    <col min="12806" max="12806" width="17.28515625" style="1" customWidth="1"/>
    <col min="12807" max="12807" width="24.5703125" style="1" customWidth="1"/>
    <col min="12808" max="12808" width="16.7109375" style="1" customWidth="1"/>
    <col min="12809" max="12809" width="12.7109375" style="1" customWidth="1"/>
    <col min="12810" max="12811" width="7.5703125" style="1" customWidth="1"/>
    <col min="12812" max="12812" width="15" style="1" customWidth="1"/>
    <col min="12813" max="12813" width="7.42578125" style="1" customWidth="1"/>
    <col min="12814" max="12814" width="17.7109375" style="1" customWidth="1"/>
    <col min="12815" max="12815" width="7.42578125" style="1" customWidth="1"/>
    <col min="12816" max="13057" width="8.7109375" style="1"/>
    <col min="13058" max="13058" width="3.42578125" style="1" customWidth="1"/>
    <col min="13059" max="13059" width="6" style="1" customWidth="1"/>
    <col min="13060" max="13060" width="4" style="1" customWidth="1"/>
    <col min="13061" max="13061" width="41.28515625" style="1" customWidth="1"/>
    <col min="13062" max="13062" width="17.28515625" style="1" customWidth="1"/>
    <col min="13063" max="13063" width="24.5703125" style="1" customWidth="1"/>
    <col min="13064" max="13064" width="16.7109375" style="1" customWidth="1"/>
    <col min="13065" max="13065" width="12.7109375" style="1" customWidth="1"/>
    <col min="13066" max="13067" width="7.5703125" style="1" customWidth="1"/>
    <col min="13068" max="13068" width="15" style="1" customWidth="1"/>
    <col min="13069" max="13069" width="7.42578125" style="1" customWidth="1"/>
    <col min="13070" max="13070" width="17.7109375" style="1" customWidth="1"/>
    <col min="13071" max="13071" width="7.42578125" style="1" customWidth="1"/>
    <col min="13072" max="13313" width="8.7109375" style="1"/>
    <col min="13314" max="13314" width="3.42578125" style="1" customWidth="1"/>
    <col min="13315" max="13315" width="6" style="1" customWidth="1"/>
    <col min="13316" max="13316" width="4" style="1" customWidth="1"/>
    <col min="13317" max="13317" width="41.28515625" style="1" customWidth="1"/>
    <col min="13318" max="13318" width="17.28515625" style="1" customWidth="1"/>
    <col min="13319" max="13319" width="24.5703125" style="1" customWidth="1"/>
    <col min="13320" max="13320" width="16.7109375" style="1" customWidth="1"/>
    <col min="13321" max="13321" width="12.7109375" style="1" customWidth="1"/>
    <col min="13322" max="13323" width="7.5703125" style="1" customWidth="1"/>
    <col min="13324" max="13324" width="15" style="1" customWidth="1"/>
    <col min="13325" max="13325" width="7.42578125" style="1" customWidth="1"/>
    <col min="13326" max="13326" width="17.7109375" style="1" customWidth="1"/>
    <col min="13327" max="13327" width="7.42578125" style="1" customWidth="1"/>
    <col min="13328" max="13569" width="8.7109375" style="1"/>
    <col min="13570" max="13570" width="3.42578125" style="1" customWidth="1"/>
    <col min="13571" max="13571" width="6" style="1" customWidth="1"/>
    <col min="13572" max="13572" width="4" style="1" customWidth="1"/>
    <col min="13573" max="13573" width="41.28515625" style="1" customWidth="1"/>
    <col min="13574" max="13574" width="17.28515625" style="1" customWidth="1"/>
    <col min="13575" max="13575" width="24.5703125" style="1" customWidth="1"/>
    <col min="13576" max="13576" width="16.7109375" style="1" customWidth="1"/>
    <col min="13577" max="13577" width="12.7109375" style="1" customWidth="1"/>
    <col min="13578" max="13579" width="7.5703125" style="1" customWidth="1"/>
    <col min="13580" max="13580" width="15" style="1" customWidth="1"/>
    <col min="13581" max="13581" width="7.42578125" style="1" customWidth="1"/>
    <col min="13582" max="13582" width="17.7109375" style="1" customWidth="1"/>
    <col min="13583" max="13583" width="7.42578125" style="1" customWidth="1"/>
    <col min="13584" max="13825" width="8.7109375" style="1"/>
    <col min="13826" max="13826" width="3.42578125" style="1" customWidth="1"/>
    <col min="13827" max="13827" width="6" style="1" customWidth="1"/>
    <col min="13828" max="13828" width="4" style="1" customWidth="1"/>
    <col min="13829" max="13829" width="41.28515625" style="1" customWidth="1"/>
    <col min="13830" max="13830" width="17.28515625" style="1" customWidth="1"/>
    <col min="13831" max="13831" width="24.5703125" style="1" customWidth="1"/>
    <col min="13832" max="13832" width="16.7109375" style="1" customWidth="1"/>
    <col min="13833" max="13833" width="12.7109375" style="1" customWidth="1"/>
    <col min="13834" max="13835" width="7.5703125" style="1" customWidth="1"/>
    <col min="13836" max="13836" width="15" style="1" customWidth="1"/>
    <col min="13837" max="13837" width="7.42578125" style="1" customWidth="1"/>
    <col min="13838" max="13838" width="17.7109375" style="1" customWidth="1"/>
    <col min="13839" max="13839" width="7.42578125" style="1" customWidth="1"/>
    <col min="13840" max="14081" width="8.7109375" style="1"/>
    <col min="14082" max="14082" width="3.42578125" style="1" customWidth="1"/>
    <col min="14083" max="14083" width="6" style="1" customWidth="1"/>
    <col min="14084" max="14084" width="4" style="1" customWidth="1"/>
    <col min="14085" max="14085" width="41.28515625" style="1" customWidth="1"/>
    <col min="14086" max="14086" width="17.28515625" style="1" customWidth="1"/>
    <col min="14087" max="14087" width="24.5703125" style="1" customWidth="1"/>
    <col min="14088" max="14088" width="16.7109375" style="1" customWidth="1"/>
    <col min="14089" max="14089" width="12.7109375" style="1" customWidth="1"/>
    <col min="14090" max="14091" width="7.5703125" style="1" customWidth="1"/>
    <col min="14092" max="14092" width="15" style="1" customWidth="1"/>
    <col min="14093" max="14093" width="7.42578125" style="1" customWidth="1"/>
    <col min="14094" max="14094" width="17.7109375" style="1" customWidth="1"/>
    <col min="14095" max="14095" width="7.42578125" style="1" customWidth="1"/>
    <col min="14096" max="14337" width="8.7109375" style="1"/>
    <col min="14338" max="14338" width="3.42578125" style="1" customWidth="1"/>
    <col min="14339" max="14339" width="6" style="1" customWidth="1"/>
    <col min="14340" max="14340" width="4" style="1" customWidth="1"/>
    <col min="14341" max="14341" width="41.28515625" style="1" customWidth="1"/>
    <col min="14342" max="14342" width="17.28515625" style="1" customWidth="1"/>
    <col min="14343" max="14343" width="24.5703125" style="1" customWidth="1"/>
    <col min="14344" max="14344" width="16.7109375" style="1" customWidth="1"/>
    <col min="14345" max="14345" width="12.7109375" style="1" customWidth="1"/>
    <col min="14346" max="14347" width="7.5703125" style="1" customWidth="1"/>
    <col min="14348" max="14348" width="15" style="1" customWidth="1"/>
    <col min="14349" max="14349" width="7.42578125" style="1" customWidth="1"/>
    <col min="14350" max="14350" width="17.7109375" style="1" customWidth="1"/>
    <col min="14351" max="14351" width="7.42578125" style="1" customWidth="1"/>
    <col min="14352" max="14593" width="8.7109375" style="1"/>
    <col min="14594" max="14594" width="3.42578125" style="1" customWidth="1"/>
    <col min="14595" max="14595" width="6" style="1" customWidth="1"/>
    <col min="14596" max="14596" width="4" style="1" customWidth="1"/>
    <col min="14597" max="14597" width="41.28515625" style="1" customWidth="1"/>
    <col min="14598" max="14598" width="17.28515625" style="1" customWidth="1"/>
    <col min="14599" max="14599" width="24.5703125" style="1" customWidth="1"/>
    <col min="14600" max="14600" width="16.7109375" style="1" customWidth="1"/>
    <col min="14601" max="14601" width="12.7109375" style="1" customWidth="1"/>
    <col min="14602" max="14603" width="7.5703125" style="1" customWidth="1"/>
    <col min="14604" max="14604" width="15" style="1" customWidth="1"/>
    <col min="14605" max="14605" width="7.42578125" style="1" customWidth="1"/>
    <col min="14606" max="14606" width="17.7109375" style="1" customWidth="1"/>
    <col min="14607" max="14607" width="7.42578125" style="1" customWidth="1"/>
    <col min="14608" max="14849" width="8.7109375" style="1"/>
    <col min="14850" max="14850" width="3.42578125" style="1" customWidth="1"/>
    <col min="14851" max="14851" width="6" style="1" customWidth="1"/>
    <col min="14852" max="14852" width="4" style="1" customWidth="1"/>
    <col min="14853" max="14853" width="41.28515625" style="1" customWidth="1"/>
    <col min="14854" max="14854" width="17.28515625" style="1" customWidth="1"/>
    <col min="14855" max="14855" width="24.5703125" style="1" customWidth="1"/>
    <col min="14856" max="14856" width="16.7109375" style="1" customWidth="1"/>
    <col min="14857" max="14857" width="12.7109375" style="1" customWidth="1"/>
    <col min="14858" max="14859" width="7.5703125" style="1" customWidth="1"/>
    <col min="14860" max="14860" width="15" style="1" customWidth="1"/>
    <col min="14861" max="14861" width="7.42578125" style="1" customWidth="1"/>
    <col min="14862" max="14862" width="17.7109375" style="1" customWidth="1"/>
    <col min="14863" max="14863" width="7.42578125" style="1" customWidth="1"/>
    <col min="14864" max="15105" width="8.7109375" style="1"/>
    <col min="15106" max="15106" width="3.42578125" style="1" customWidth="1"/>
    <col min="15107" max="15107" width="6" style="1" customWidth="1"/>
    <col min="15108" max="15108" width="4" style="1" customWidth="1"/>
    <col min="15109" max="15109" width="41.28515625" style="1" customWidth="1"/>
    <col min="15110" max="15110" width="17.28515625" style="1" customWidth="1"/>
    <col min="15111" max="15111" width="24.5703125" style="1" customWidth="1"/>
    <col min="15112" max="15112" width="16.7109375" style="1" customWidth="1"/>
    <col min="15113" max="15113" width="12.7109375" style="1" customWidth="1"/>
    <col min="15114" max="15115" width="7.5703125" style="1" customWidth="1"/>
    <col min="15116" max="15116" width="15" style="1" customWidth="1"/>
    <col min="15117" max="15117" width="7.42578125" style="1" customWidth="1"/>
    <col min="15118" max="15118" width="17.7109375" style="1" customWidth="1"/>
    <col min="15119" max="15119" width="7.42578125" style="1" customWidth="1"/>
    <col min="15120" max="15361" width="8.7109375" style="1"/>
    <col min="15362" max="15362" width="3.42578125" style="1" customWidth="1"/>
    <col min="15363" max="15363" width="6" style="1" customWidth="1"/>
    <col min="15364" max="15364" width="4" style="1" customWidth="1"/>
    <col min="15365" max="15365" width="41.28515625" style="1" customWidth="1"/>
    <col min="15366" max="15366" width="17.28515625" style="1" customWidth="1"/>
    <col min="15367" max="15367" width="24.5703125" style="1" customWidth="1"/>
    <col min="15368" max="15368" width="16.7109375" style="1" customWidth="1"/>
    <col min="15369" max="15369" width="12.7109375" style="1" customWidth="1"/>
    <col min="15370" max="15371" width="7.5703125" style="1" customWidth="1"/>
    <col min="15372" max="15372" width="15" style="1" customWidth="1"/>
    <col min="15373" max="15373" width="7.42578125" style="1" customWidth="1"/>
    <col min="15374" max="15374" width="17.7109375" style="1" customWidth="1"/>
    <col min="15375" max="15375" width="7.42578125" style="1" customWidth="1"/>
    <col min="15376" max="15617" width="8.7109375" style="1"/>
    <col min="15618" max="15618" width="3.42578125" style="1" customWidth="1"/>
    <col min="15619" max="15619" width="6" style="1" customWidth="1"/>
    <col min="15620" max="15620" width="4" style="1" customWidth="1"/>
    <col min="15621" max="15621" width="41.28515625" style="1" customWidth="1"/>
    <col min="15622" max="15622" width="17.28515625" style="1" customWidth="1"/>
    <col min="15623" max="15623" width="24.5703125" style="1" customWidth="1"/>
    <col min="15624" max="15624" width="16.7109375" style="1" customWidth="1"/>
    <col min="15625" max="15625" width="12.7109375" style="1" customWidth="1"/>
    <col min="15626" max="15627" width="7.5703125" style="1" customWidth="1"/>
    <col min="15628" max="15628" width="15" style="1" customWidth="1"/>
    <col min="15629" max="15629" width="7.42578125" style="1" customWidth="1"/>
    <col min="15630" max="15630" width="17.7109375" style="1" customWidth="1"/>
    <col min="15631" max="15631" width="7.42578125" style="1" customWidth="1"/>
    <col min="15632" max="15873" width="8.7109375" style="1"/>
    <col min="15874" max="15874" width="3.42578125" style="1" customWidth="1"/>
    <col min="15875" max="15875" width="6" style="1" customWidth="1"/>
    <col min="15876" max="15876" width="4" style="1" customWidth="1"/>
    <col min="15877" max="15877" width="41.28515625" style="1" customWidth="1"/>
    <col min="15878" max="15878" width="17.28515625" style="1" customWidth="1"/>
    <col min="15879" max="15879" width="24.5703125" style="1" customWidth="1"/>
    <col min="15880" max="15880" width="16.7109375" style="1" customWidth="1"/>
    <col min="15881" max="15881" width="12.7109375" style="1" customWidth="1"/>
    <col min="15882" max="15883" width="7.5703125" style="1" customWidth="1"/>
    <col min="15884" max="15884" width="15" style="1" customWidth="1"/>
    <col min="15885" max="15885" width="7.42578125" style="1" customWidth="1"/>
    <col min="15886" max="15886" width="17.7109375" style="1" customWidth="1"/>
    <col min="15887" max="15887" width="7.42578125" style="1" customWidth="1"/>
    <col min="15888" max="16129" width="8.7109375" style="1"/>
    <col min="16130" max="16130" width="3.42578125" style="1" customWidth="1"/>
    <col min="16131" max="16131" width="6" style="1" customWidth="1"/>
    <col min="16132" max="16132" width="4" style="1" customWidth="1"/>
    <col min="16133" max="16133" width="41.28515625" style="1" customWidth="1"/>
    <col min="16134" max="16134" width="17.28515625" style="1" customWidth="1"/>
    <col min="16135" max="16135" width="24.5703125" style="1" customWidth="1"/>
    <col min="16136" max="16136" width="16.7109375" style="1" customWidth="1"/>
    <col min="16137" max="16137" width="12.7109375" style="1" customWidth="1"/>
    <col min="16138" max="16139" width="7.5703125" style="1" customWidth="1"/>
    <col min="16140" max="16140" width="15" style="1" customWidth="1"/>
    <col min="16141" max="16141" width="7.42578125" style="1" customWidth="1"/>
    <col min="16142" max="16142" width="17.7109375" style="1" customWidth="1"/>
    <col min="16143" max="16143" width="7.42578125" style="1" customWidth="1"/>
    <col min="16144" max="16384" width="8.7109375" style="1"/>
  </cols>
  <sheetData>
    <row r="1" spans="1:22">
      <c r="A1" s="1"/>
      <c r="B1" s="2"/>
      <c r="C1" s="2"/>
      <c r="D1" s="2"/>
      <c r="E1" s="2"/>
      <c r="F1" s="2"/>
      <c r="G1" s="2"/>
      <c r="H1" s="3"/>
      <c r="I1" s="4"/>
      <c r="J1" s="2"/>
      <c r="K1" s="103" t="s">
        <v>0</v>
      </c>
      <c r="L1" s="103"/>
      <c r="M1" s="103"/>
      <c r="N1" s="103"/>
      <c r="O1" s="103"/>
      <c r="P1" s="5"/>
      <c r="Q1" s="5"/>
      <c r="R1" s="5"/>
      <c r="S1" s="5"/>
      <c r="T1" s="5"/>
      <c r="U1" s="5"/>
      <c r="V1" s="5"/>
    </row>
    <row r="2" spans="1:22">
      <c r="A2" s="1"/>
      <c r="H2" s="6"/>
      <c r="K2" s="104" t="s">
        <v>1</v>
      </c>
      <c r="L2" s="104"/>
      <c r="M2" s="104"/>
      <c r="N2" s="104"/>
      <c r="O2" s="104"/>
      <c r="P2" s="5"/>
      <c r="Q2" s="5"/>
      <c r="R2" s="5"/>
      <c r="S2" s="5"/>
      <c r="T2" s="5"/>
      <c r="U2" s="5"/>
      <c r="V2" s="5"/>
    </row>
    <row r="3" spans="1:22">
      <c r="A3" s="1"/>
      <c r="H3" s="6"/>
      <c r="K3" s="104" t="s">
        <v>2</v>
      </c>
      <c r="L3" s="104"/>
      <c r="M3" s="104"/>
      <c r="N3" s="104"/>
      <c r="O3" s="104"/>
      <c r="P3" s="5"/>
      <c r="Q3" s="5"/>
      <c r="R3" s="5"/>
      <c r="S3" s="5"/>
      <c r="T3" s="5"/>
      <c r="U3" s="5"/>
      <c r="V3" s="5"/>
    </row>
    <row r="4" spans="1:22">
      <c r="A4" s="1"/>
      <c r="H4" s="6"/>
      <c r="K4" s="104" t="s">
        <v>3</v>
      </c>
      <c r="L4" s="104"/>
      <c r="M4" s="104"/>
      <c r="N4" s="104"/>
      <c r="O4" s="104"/>
      <c r="P4" s="5"/>
      <c r="Q4" s="5"/>
      <c r="R4" s="5"/>
      <c r="S4" s="5"/>
      <c r="T4" s="5"/>
      <c r="U4" s="5"/>
      <c r="V4" s="5"/>
    </row>
    <row r="5" spans="1:22">
      <c r="A5" s="1"/>
      <c r="H5" s="6"/>
      <c r="K5" s="104" t="s">
        <v>4</v>
      </c>
      <c r="L5" s="104"/>
      <c r="M5" s="104"/>
      <c r="N5" s="104"/>
      <c r="O5" s="104"/>
      <c r="P5" s="5"/>
      <c r="Q5" s="5"/>
      <c r="R5" s="5"/>
      <c r="S5" s="5"/>
      <c r="T5" s="5"/>
      <c r="U5" s="5"/>
      <c r="V5" s="5"/>
    </row>
    <row r="6" spans="1:22">
      <c r="A6" s="1"/>
      <c r="H6" s="6"/>
      <c r="L6" s="6"/>
    </row>
    <row r="7" spans="1:22" ht="15.75">
      <c r="A7" s="1"/>
      <c r="B7" s="77" t="s">
        <v>5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</row>
    <row r="8" spans="1:22" ht="15.75">
      <c r="A8" s="1"/>
      <c r="B8" s="77" t="s">
        <v>6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</row>
    <row r="9" spans="1:22" ht="15.75">
      <c r="A9" s="1"/>
      <c r="B9" s="77" t="s">
        <v>84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</row>
    <row r="10" spans="1:22" ht="15">
      <c r="A10" s="1"/>
      <c r="B10" s="8"/>
      <c r="C10" s="8"/>
      <c r="D10" s="8"/>
      <c r="E10" s="8"/>
      <c r="F10" s="8"/>
      <c r="G10" s="8"/>
      <c r="H10" s="9"/>
      <c r="I10" s="10"/>
      <c r="J10" s="8"/>
      <c r="K10" s="8"/>
      <c r="L10" s="9"/>
      <c r="M10" s="8"/>
      <c r="N10" s="8"/>
      <c r="O10" s="8"/>
    </row>
    <row r="11" spans="1:22" s="8" customFormat="1" ht="16.5" thickBot="1">
      <c r="B11" s="11" t="s">
        <v>7</v>
      </c>
      <c r="D11" s="11" t="s">
        <v>8</v>
      </c>
      <c r="H11" s="9"/>
      <c r="I11" s="10"/>
      <c r="L11" s="9"/>
    </row>
    <row r="12" spans="1:22" ht="12.75" customHeight="1">
      <c r="B12" s="78" t="s">
        <v>9</v>
      </c>
      <c r="C12" s="79"/>
      <c r="D12" s="80"/>
      <c r="E12" s="87" t="s">
        <v>10</v>
      </c>
      <c r="F12" s="73" t="s">
        <v>11</v>
      </c>
      <c r="G12" s="73" t="s">
        <v>12</v>
      </c>
      <c r="H12" s="91" t="s">
        <v>13</v>
      </c>
      <c r="I12" s="94" t="s">
        <v>83</v>
      </c>
      <c r="J12" s="78" t="s">
        <v>14</v>
      </c>
      <c r="K12" s="80"/>
      <c r="L12" s="97" t="s">
        <v>15</v>
      </c>
      <c r="M12" s="98"/>
      <c r="N12" s="98"/>
      <c r="O12" s="99"/>
    </row>
    <row r="13" spans="1:22" ht="19.5" customHeight="1" thickBot="1">
      <c r="B13" s="81"/>
      <c r="C13" s="82"/>
      <c r="D13" s="83"/>
      <c r="E13" s="88"/>
      <c r="F13" s="90"/>
      <c r="G13" s="90"/>
      <c r="H13" s="92"/>
      <c r="I13" s="95"/>
      <c r="J13" s="84"/>
      <c r="K13" s="86"/>
      <c r="L13" s="100"/>
      <c r="M13" s="101"/>
      <c r="N13" s="101"/>
      <c r="O13" s="102"/>
    </row>
    <row r="14" spans="1:22" ht="31.15" customHeight="1">
      <c r="B14" s="81"/>
      <c r="C14" s="82"/>
      <c r="D14" s="83"/>
      <c r="E14" s="88"/>
      <c r="F14" s="90"/>
      <c r="G14" s="90"/>
      <c r="H14" s="92"/>
      <c r="I14" s="95"/>
      <c r="J14" s="87" t="s">
        <v>16</v>
      </c>
      <c r="K14" s="87" t="s">
        <v>17</v>
      </c>
      <c r="L14" s="71" t="s">
        <v>18</v>
      </c>
      <c r="M14" s="73" t="s">
        <v>19</v>
      </c>
      <c r="N14" s="73" t="s">
        <v>20</v>
      </c>
      <c r="O14" s="73" t="s">
        <v>19</v>
      </c>
    </row>
    <row r="15" spans="1:22" ht="13.15" customHeight="1" thickBot="1">
      <c r="B15" s="84"/>
      <c r="C15" s="85"/>
      <c r="D15" s="86"/>
      <c r="E15" s="89"/>
      <c r="F15" s="74"/>
      <c r="G15" s="74"/>
      <c r="H15" s="93"/>
      <c r="I15" s="96"/>
      <c r="J15" s="89"/>
      <c r="K15" s="89"/>
      <c r="L15" s="72"/>
      <c r="M15" s="74"/>
      <c r="N15" s="74"/>
      <c r="O15" s="74"/>
    </row>
    <row r="16" spans="1:22" ht="16.5" thickBot="1">
      <c r="B16" s="75" t="s">
        <v>21</v>
      </c>
      <c r="C16" s="76"/>
      <c r="D16" s="76"/>
      <c r="E16" s="13" t="s">
        <v>22</v>
      </c>
      <c r="F16" s="14" t="s">
        <v>23</v>
      </c>
      <c r="G16" s="13" t="s">
        <v>24</v>
      </c>
      <c r="H16" s="15" t="s">
        <v>25</v>
      </c>
      <c r="I16" s="16" t="s">
        <v>26</v>
      </c>
      <c r="J16" s="13" t="s">
        <v>27</v>
      </c>
      <c r="K16" s="14" t="s">
        <v>28</v>
      </c>
      <c r="L16" s="15" t="s">
        <v>29</v>
      </c>
      <c r="M16" s="14" t="s">
        <v>30</v>
      </c>
      <c r="N16" s="14" t="s">
        <v>31</v>
      </c>
      <c r="O16" s="13" t="s">
        <v>32</v>
      </c>
    </row>
    <row r="17" spans="2:15" ht="15">
      <c r="B17" s="17"/>
      <c r="C17" s="18"/>
      <c r="D17" s="18"/>
      <c r="E17" s="18"/>
      <c r="F17" s="18"/>
      <c r="G17" s="18"/>
      <c r="H17" s="19"/>
      <c r="I17" s="20"/>
      <c r="J17" s="18"/>
      <c r="K17" s="18"/>
      <c r="L17" s="19"/>
      <c r="M17" s="18"/>
      <c r="N17" s="18"/>
      <c r="O17" s="21"/>
    </row>
    <row r="18" spans="2:15" ht="46.5" customHeight="1">
      <c r="B18" s="22">
        <v>1</v>
      </c>
      <c r="C18" s="23"/>
      <c r="D18" s="23"/>
      <c r="E18" s="24" t="s">
        <v>33</v>
      </c>
      <c r="F18" s="25" t="s">
        <v>34</v>
      </c>
      <c r="G18" s="25" t="s">
        <v>35</v>
      </c>
      <c r="H18" s="26">
        <f>H19+H22+H25+H31+H33+H37</f>
        <v>2298187257</v>
      </c>
      <c r="I18" s="26">
        <f>I19+I22+I25+I31+I33+I37</f>
        <v>2809823458</v>
      </c>
      <c r="J18" s="27">
        <v>0</v>
      </c>
      <c r="K18" s="68">
        <v>0</v>
      </c>
      <c r="L18" s="26">
        <f>L20+L21+L23+L24+L26+L27+L28+L29+L30+L32+L34+L35+L36+L38+L39+L40</f>
        <v>2454558123</v>
      </c>
      <c r="M18" s="28">
        <v>0</v>
      </c>
      <c r="N18" s="26">
        <f>L18</f>
        <v>2454558123</v>
      </c>
      <c r="O18" s="29">
        <v>0</v>
      </c>
    </row>
    <row r="19" spans="2:15" ht="46.5" customHeight="1">
      <c r="B19" s="22"/>
      <c r="C19" s="23">
        <v>2.0099999999999998</v>
      </c>
      <c r="D19" s="23"/>
      <c r="E19" s="24" t="s">
        <v>36</v>
      </c>
      <c r="F19" s="25" t="s">
        <v>34</v>
      </c>
      <c r="G19" s="25" t="s">
        <v>35</v>
      </c>
      <c r="H19" s="26">
        <f>H20+H21</f>
        <v>400000</v>
      </c>
      <c r="I19" s="26">
        <f>I20+I21</f>
        <v>400000</v>
      </c>
      <c r="J19" s="27">
        <v>0</v>
      </c>
      <c r="K19" s="68">
        <v>0</v>
      </c>
      <c r="L19" s="28"/>
      <c r="M19" s="28">
        <f t="shared" ref="M19:M66" si="0">SUM(L19/I19*100)</f>
        <v>0</v>
      </c>
      <c r="N19" s="26">
        <f t="shared" ref="N19:N66" si="1">L19</f>
        <v>0</v>
      </c>
      <c r="O19" s="29">
        <f t="shared" ref="O19:O66" si="2">SUM(N19/I19*100)</f>
        <v>0</v>
      </c>
    </row>
    <row r="20" spans="2:15" ht="46.5" customHeight="1">
      <c r="B20" s="22"/>
      <c r="C20" s="23"/>
      <c r="D20" s="23">
        <v>1</v>
      </c>
      <c r="E20" s="30" t="s">
        <v>37</v>
      </c>
      <c r="F20" s="25" t="s">
        <v>34</v>
      </c>
      <c r="G20" s="25" t="s">
        <v>35</v>
      </c>
      <c r="H20" s="28">
        <v>200000</v>
      </c>
      <c r="I20" s="28">
        <v>200000</v>
      </c>
      <c r="J20" s="27">
        <f>SUM(L20/I20*100)</f>
        <v>99</v>
      </c>
      <c r="K20" s="25">
        <v>100</v>
      </c>
      <c r="L20" s="28">
        <v>198000</v>
      </c>
      <c r="M20" s="28">
        <f t="shared" si="0"/>
        <v>99</v>
      </c>
      <c r="N20" s="28">
        <v>198000</v>
      </c>
      <c r="O20" s="29">
        <f>SUM(N20/I20*100)</f>
        <v>99</v>
      </c>
    </row>
    <row r="21" spans="2:15" ht="46.5" customHeight="1">
      <c r="B21" s="22"/>
      <c r="C21" s="23"/>
      <c r="D21" s="23">
        <v>6</v>
      </c>
      <c r="E21" s="30" t="s">
        <v>38</v>
      </c>
      <c r="F21" s="25" t="s">
        <v>34</v>
      </c>
      <c r="G21" s="25" t="s">
        <v>35</v>
      </c>
      <c r="H21" s="28">
        <v>200000</v>
      </c>
      <c r="I21" s="28">
        <v>200000</v>
      </c>
      <c r="J21" s="27">
        <f>SUM(L21/I21*100)</f>
        <v>100</v>
      </c>
      <c r="K21" s="25">
        <v>100</v>
      </c>
      <c r="L21" s="28">
        <v>200000</v>
      </c>
      <c r="M21" s="28">
        <f t="shared" si="0"/>
        <v>100</v>
      </c>
      <c r="N21" s="28">
        <f t="shared" si="1"/>
        <v>200000</v>
      </c>
      <c r="O21" s="29">
        <f>SUM(N21/I21*100)</f>
        <v>100</v>
      </c>
    </row>
    <row r="22" spans="2:15" ht="21" customHeight="1">
      <c r="B22" s="22"/>
      <c r="C22" s="23">
        <v>2.02</v>
      </c>
      <c r="D22" s="23"/>
      <c r="E22" s="31" t="s">
        <v>39</v>
      </c>
      <c r="F22" s="25" t="s">
        <v>34</v>
      </c>
      <c r="G22" s="25" t="s">
        <v>35</v>
      </c>
      <c r="H22" s="26">
        <f>H23+H24</f>
        <v>2036649440</v>
      </c>
      <c r="I22" s="26">
        <f>I23+I24</f>
        <v>2320353123</v>
      </c>
      <c r="J22" s="27">
        <v>0</v>
      </c>
      <c r="K22" s="68">
        <v>0</v>
      </c>
      <c r="L22" s="26">
        <f>L23+L25+L31+L33+L37</f>
        <v>2580722023</v>
      </c>
      <c r="M22" s="28">
        <v>0</v>
      </c>
      <c r="N22" s="26">
        <f t="shared" si="1"/>
        <v>2580722023</v>
      </c>
      <c r="O22" s="29"/>
    </row>
    <row r="23" spans="2:15" ht="20.25" customHeight="1">
      <c r="B23" s="22"/>
      <c r="C23" s="23"/>
      <c r="D23" s="23">
        <v>1</v>
      </c>
      <c r="E23" s="32" t="s">
        <v>40</v>
      </c>
      <c r="F23" s="25" t="s">
        <v>34</v>
      </c>
      <c r="G23" s="25" t="s">
        <v>35</v>
      </c>
      <c r="H23" s="28">
        <v>2036449440</v>
      </c>
      <c r="I23" s="28">
        <v>2319015323</v>
      </c>
      <c r="J23" s="27">
        <f>SUM(L23/I23*100)</f>
        <v>92.12683714552584</v>
      </c>
      <c r="K23" s="25">
        <v>100</v>
      </c>
      <c r="L23" s="28">
        <v>2136435470</v>
      </c>
      <c r="M23" s="28">
        <f t="shared" si="0"/>
        <v>92.12683714552584</v>
      </c>
      <c r="N23" s="28">
        <f t="shared" si="1"/>
        <v>2136435470</v>
      </c>
      <c r="O23" s="29">
        <f>SUM(N23/I23*100)</f>
        <v>92.12683714552584</v>
      </c>
    </row>
    <row r="24" spans="2:15" ht="36" customHeight="1">
      <c r="B24" s="22"/>
      <c r="C24" s="23"/>
      <c r="D24" s="23">
        <v>7</v>
      </c>
      <c r="E24" s="33" t="s">
        <v>41</v>
      </c>
      <c r="F24" s="25" t="s">
        <v>34</v>
      </c>
      <c r="G24" s="25" t="s">
        <v>35</v>
      </c>
      <c r="H24" s="28">
        <v>200000</v>
      </c>
      <c r="I24" s="28">
        <v>1337800</v>
      </c>
      <c r="J24" s="27">
        <f>SUM(L24/I24*100)</f>
        <v>99.626252055613691</v>
      </c>
      <c r="K24" s="25">
        <v>100</v>
      </c>
      <c r="L24" s="28">
        <v>1332800</v>
      </c>
      <c r="M24" s="28">
        <f t="shared" si="0"/>
        <v>99.626252055613691</v>
      </c>
      <c r="N24" s="26">
        <f t="shared" si="1"/>
        <v>1332800</v>
      </c>
      <c r="O24" s="29">
        <f>SUM(N24/I24*100)</f>
        <v>99.626252055613691</v>
      </c>
    </row>
    <row r="25" spans="2:15" ht="20.25" customHeight="1">
      <c r="B25" s="22"/>
      <c r="C25" s="23">
        <v>2.06</v>
      </c>
      <c r="D25" s="23"/>
      <c r="E25" s="34" t="s">
        <v>42</v>
      </c>
      <c r="F25" s="25" t="s">
        <v>34</v>
      </c>
      <c r="G25" s="25" t="s">
        <v>35</v>
      </c>
      <c r="H25" s="26">
        <f>SUM(H26+H27+H28+H29+H30)</f>
        <v>74703592</v>
      </c>
      <c r="I25" s="26">
        <f>SUM(I26+I27+I28+I29+I30)</f>
        <v>106596775</v>
      </c>
      <c r="J25" s="27">
        <v>0</v>
      </c>
      <c r="K25" s="68">
        <v>0</v>
      </c>
      <c r="L25" s="26">
        <f>L26+L27+L28+L29+L30</f>
        <v>86840040</v>
      </c>
      <c r="M25" s="28">
        <v>0</v>
      </c>
      <c r="N25" s="26">
        <f t="shared" si="1"/>
        <v>86840040</v>
      </c>
      <c r="O25" s="29">
        <v>0</v>
      </c>
    </row>
    <row r="26" spans="2:15" ht="30.75">
      <c r="B26" s="22"/>
      <c r="C26" s="23"/>
      <c r="D26" s="23">
        <v>1</v>
      </c>
      <c r="E26" s="35" t="s">
        <v>43</v>
      </c>
      <c r="F26" s="25" t="s">
        <v>34</v>
      </c>
      <c r="G26" s="25" t="s">
        <v>35</v>
      </c>
      <c r="H26" s="28">
        <v>7204225</v>
      </c>
      <c r="I26" s="28">
        <v>13111725</v>
      </c>
      <c r="J26" s="27">
        <f>SUM(L26/I26*100)</f>
        <v>60.182775340391906</v>
      </c>
      <c r="K26" s="25">
        <v>60</v>
      </c>
      <c r="L26" s="28">
        <v>7891000</v>
      </c>
      <c r="M26" s="28">
        <f>SUM(L26/I26*100)</f>
        <v>60.182775340391906</v>
      </c>
      <c r="N26" s="28">
        <f t="shared" si="1"/>
        <v>7891000</v>
      </c>
      <c r="O26" s="29">
        <f>SUM(N26/I26*100)</f>
        <v>60.182775340391906</v>
      </c>
    </row>
    <row r="27" spans="2:15" ht="31.5" customHeight="1">
      <c r="B27" s="22"/>
      <c r="C27" s="23"/>
      <c r="D27" s="23">
        <v>2</v>
      </c>
      <c r="E27" s="36" t="s">
        <v>44</v>
      </c>
      <c r="F27" s="25" t="s">
        <v>34</v>
      </c>
      <c r="G27" s="25" t="s">
        <v>35</v>
      </c>
      <c r="H27" s="28">
        <v>12399367</v>
      </c>
      <c r="I27" s="28">
        <v>14613367</v>
      </c>
      <c r="J27" s="27">
        <f>SUM(L27/I27*100)</f>
        <v>87.721330751496225</v>
      </c>
      <c r="K27" s="25">
        <v>90</v>
      </c>
      <c r="L27" s="28">
        <v>12819040</v>
      </c>
      <c r="M27" s="28">
        <f t="shared" si="0"/>
        <v>87.721330751496225</v>
      </c>
      <c r="N27" s="28">
        <f t="shared" si="1"/>
        <v>12819040</v>
      </c>
      <c r="O27" s="29">
        <f t="shared" si="2"/>
        <v>87.721330751496225</v>
      </c>
    </row>
    <row r="28" spans="2:15" ht="33.75" customHeight="1">
      <c r="B28" s="22"/>
      <c r="C28" s="23"/>
      <c r="D28" s="23">
        <v>5</v>
      </c>
      <c r="E28" s="36" t="s">
        <v>45</v>
      </c>
      <c r="F28" s="25" t="s">
        <v>34</v>
      </c>
      <c r="G28" s="25" t="s">
        <v>35</v>
      </c>
      <c r="H28" s="28">
        <v>8000000</v>
      </c>
      <c r="I28" s="28">
        <v>14308683</v>
      </c>
      <c r="J28" s="27">
        <f>SUM(L28/I28*100)</f>
        <v>72.945217949129216</v>
      </c>
      <c r="K28" s="25">
        <v>75</v>
      </c>
      <c r="L28" s="28">
        <v>10437500</v>
      </c>
      <c r="M28" s="28">
        <f t="shared" si="0"/>
        <v>72.945217949129216</v>
      </c>
      <c r="N28" s="28">
        <f t="shared" si="1"/>
        <v>10437500</v>
      </c>
      <c r="O28" s="29">
        <f t="shared" si="2"/>
        <v>72.945217949129216</v>
      </c>
    </row>
    <row r="29" spans="2:15" ht="18.75" customHeight="1">
      <c r="B29" s="22"/>
      <c r="C29" s="23"/>
      <c r="D29" s="23">
        <v>8</v>
      </c>
      <c r="E29" s="37" t="s">
        <v>46</v>
      </c>
      <c r="F29" s="25" t="s">
        <v>34</v>
      </c>
      <c r="G29" s="25" t="s">
        <v>35</v>
      </c>
      <c r="H29" s="28">
        <v>37100000</v>
      </c>
      <c r="I29" s="28">
        <v>35599000</v>
      </c>
      <c r="J29" s="27">
        <f>SUM(L29/I29*100)</f>
        <v>99.890446360852835</v>
      </c>
      <c r="K29" s="25">
        <v>100</v>
      </c>
      <c r="L29" s="28">
        <v>35560000</v>
      </c>
      <c r="M29" s="28">
        <f t="shared" si="0"/>
        <v>99.890446360852835</v>
      </c>
      <c r="N29" s="28">
        <f t="shared" si="1"/>
        <v>35560000</v>
      </c>
      <c r="O29" s="29">
        <f t="shared" si="2"/>
        <v>99.890446360852835</v>
      </c>
    </row>
    <row r="30" spans="2:15" ht="30">
      <c r="B30" s="22"/>
      <c r="C30" s="23"/>
      <c r="D30" s="23">
        <v>9</v>
      </c>
      <c r="E30" s="32" t="s">
        <v>47</v>
      </c>
      <c r="F30" s="25" t="s">
        <v>34</v>
      </c>
      <c r="G30" s="25" t="s">
        <v>35</v>
      </c>
      <c r="H30" s="28">
        <v>10000000</v>
      </c>
      <c r="I30" s="28">
        <v>28964000</v>
      </c>
      <c r="J30" s="27">
        <f>SUM(L30/I30*100)</f>
        <v>69.508700455738165</v>
      </c>
      <c r="K30" s="25">
        <v>75</v>
      </c>
      <c r="L30" s="28">
        <v>20132500</v>
      </c>
      <c r="M30" s="28">
        <f t="shared" si="0"/>
        <v>69.508700455738165</v>
      </c>
      <c r="N30" s="28">
        <f t="shared" si="1"/>
        <v>20132500</v>
      </c>
      <c r="O30" s="29">
        <f t="shared" si="2"/>
        <v>69.508700455738165</v>
      </c>
    </row>
    <row r="31" spans="2:15" ht="31.5">
      <c r="B31" s="22"/>
      <c r="C31" s="23">
        <v>2.0699999999999998</v>
      </c>
      <c r="D31" s="23"/>
      <c r="E31" s="34" t="s">
        <v>48</v>
      </c>
      <c r="F31" s="25" t="s">
        <v>34</v>
      </c>
      <c r="G31" s="25" t="s">
        <v>35</v>
      </c>
      <c r="H31" s="26">
        <f>H32</f>
        <v>62207915</v>
      </c>
      <c r="I31" s="26">
        <f>I32</f>
        <v>73491250</v>
      </c>
      <c r="J31" s="27">
        <v>0</v>
      </c>
      <c r="K31" s="68">
        <v>0</v>
      </c>
      <c r="L31" s="26">
        <f>L32</f>
        <v>29250000</v>
      </c>
      <c r="M31" s="28">
        <v>0</v>
      </c>
      <c r="N31" s="26">
        <f t="shared" si="1"/>
        <v>29250000</v>
      </c>
      <c r="O31" s="29">
        <v>0</v>
      </c>
    </row>
    <row r="32" spans="2:15" ht="30.75">
      <c r="B32" s="22"/>
      <c r="C32" s="23"/>
      <c r="D32" s="23">
        <v>11</v>
      </c>
      <c r="E32" s="33" t="s">
        <v>49</v>
      </c>
      <c r="F32" s="25" t="s">
        <v>34</v>
      </c>
      <c r="G32" s="25" t="s">
        <v>35</v>
      </c>
      <c r="H32" s="28">
        <v>62207915</v>
      </c>
      <c r="I32" s="28">
        <v>73491250</v>
      </c>
      <c r="J32" s="27">
        <f>SUM(L32/I32*100)</f>
        <v>39.800656540744647</v>
      </c>
      <c r="K32" s="25">
        <v>50</v>
      </c>
      <c r="L32" s="28">
        <v>29250000</v>
      </c>
      <c r="M32" s="28">
        <f t="shared" si="0"/>
        <v>39.800656540744647</v>
      </c>
      <c r="N32" s="28">
        <f t="shared" si="1"/>
        <v>29250000</v>
      </c>
      <c r="O32" s="29">
        <f t="shared" si="2"/>
        <v>39.800656540744647</v>
      </c>
    </row>
    <row r="33" spans="2:15" ht="31.5">
      <c r="B33" s="22"/>
      <c r="C33" s="23">
        <v>2.08</v>
      </c>
      <c r="D33" s="23"/>
      <c r="E33" s="34" t="s">
        <v>50</v>
      </c>
      <c r="F33" s="25" t="s">
        <v>34</v>
      </c>
      <c r="G33" s="25" t="s">
        <v>35</v>
      </c>
      <c r="H33" s="26">
        <f>SUM(H34+H35+H36)</f>
        <v>92100000</v>
      </c>
      <c r="I33" s="26">
        <f>SUM(I34+I35+I36)</f>
        <v>137700000</v>
      </c>
      <c r="J33" s="27">
        <v>0</v>
      </c>
      <c r="K33" s="68">
        <v>0</v>
      </c>
      <c r="L33" s="26">
        <f>L34+L35+L36+L37+L38</f>
        <v>225146713</v>
      </c>
      <c r="M33" s="28">
        <v>0</v>
      </c>
      <c r="N33" s="26">
        <f t="shared" si="1"/>
        <v>225146713</v>
      </c>
      <c r="O33" s="29">
        <v>0</v>
      </c>
    </row>
    <row r="34" spans="2:15" ht="19.5" customHeight="1">
      <c r="B34" s="22"/>
      <c r="C34" s="23"/>
      <c r="D34" s="23">
        <v>1</v>
      </c>
      <c r="E34" s="32" t="s">
        <v>51</v>
      </c>
      <c r="F34" s="25" t="s">
        <v>34</v>
      </c>
      <c r="G34" s="25" t="s">
        <v>35</v>
      </c>
      <c r="H34" s="28">
        <v>4100000</v>
      </c>
      <c r="I34" s="28">
        <v>4700000</v>
      </c>
      <c r="J34" s="27">
        <f>SUM(L34/I34*100)</f>
        <v>97.821255319148932</v>
      </c>
      <c r="K34" s="25">
        <v>100</v>
      </c>
      <c r="L34" s="28">
        <v>4597599</v>
      </c>
      <c r="M34" s="28">
        <f t="shared" si="0"/>
        <v>97.821255319148932</v>
      </c>
      <c r="N34" s="28">
        <f t="shared" si="1"/>
        <v>4597599</v>
      </c>
      <c r="O34" s="29">
        <f t="shared" si="2"/>
        <v>97.821255319148932</v>
      </c>
    </row>
    <row r="35" spans="2:15" ht="30">
      <c r="B35" s="22"/>
      <c r="C35" s="23"/>
      <c r="D35" s="23">
        <v>2</v>
      </c>
      <c r="E35" s="32" t="s">
        <v>52</v>
      </c>
      <c r="F35" s="25" t="s">
        <v>34</v>
      </c>
      <c r="G35" s="25" t="s">
        <v>35</v>
      </c>
      <c r="H35" s="28">
        <v>20000000</v>
      </c>
      <c r="I35" s="28">
        <v>35000000</v>
      </c>
      <c r="J35" s="27">
        <f>SUM(L35/I35*100)</f>
        <v>52.594225714285713</v>
      </c>
      <c r="K35" s="25">
        <v>60</v>
      </c>
      <c r="L35" s="28">
        <v>18407979</v>
      </c>
      <c r="M35" s="28">
        <f t="shared" si="0"/>
        <v>52.594225714285713</v>
      </c>
      <c r="N35" s="28">
        <f t="shared" si="1"/>
        <v>18407979</v>
      </c>
      <c r="O35" s="29">
        <f t="shared" si="2"/>
        <v>52.594225714285713</v>
      </c>
    </row>
    <row r="36" spans="2:15" ht="15.75">
      <c r="B36" s="22"/>
      <c r="C36" s="23"/>
      <c r="D36" s="23">
        <v>4</v>
      </c>
      <c r="E36" s="32" t="s">
        <v>53</v>
      </c>
      <c r="F36" s="25" t="s">
        <v>34</v>
      </c>
      <c r="G36" s="25" t="s">
        <v>35</v>
      </c>
      <c r="H36" s="28">
        <v>68000000</v>
      </c>
      <c r="I36" s="28">
        <v>98000000</v>
      </c>
      <c r="J36" s="27">
        <f>SUM(L36/I36*100)</f>
        <v>75.761668367346928</v>
      </c>
      <c r="K36" s="25">
        <v>80</v>
      </c>
      <c r="L36" s="28">
        <v>74246435</v>
      </c>
      <c r="M36" s="28">
        <f t="shared" si="0"/>
        <v>75.761668367346928</v>
      </c>
      <c r="N36" s="28">
        <f t="shared" si="1"/>
        <v>74246435</v>
      </c>
      <c r="O36" s="29">
        <f t="shared" si="2"/>
        <v>75.761668367346928</v>
      </c>
    </row>
    <row r="37" spans="2:15" ht="31.5">
      <c r="B37" s="22"/>
      <c r="C37" s="23">
        <v>2.09</v>
      </c>
      <c r="D37" s="23"/>
      <c r="E37" s="34" t="s">
        <v>54</v>
      </c>
      <c r="F37" s="25" t="s">
        <v>34</v>
      </c>
      <c r="G37" s="25" t="s">
        <v>35</v>
      </c>
      <c r="H37" s="26">
        <f>SUM(H38:H40)</f>
        <v>32126310</v>
      </c>
      <c r="I37" s="26">
        <f>SUM(I38:I40)</f>
        <v>171282310</v>
      </c>
      <c r="J37" s="27">
        <v>0</v>
      </c>
      <c r="K37" s="68">
        <v>0</v>
      </c>
      <c r="L37" s="26">
        <f>L38+L39+L40</f>
        <v>103049800</v>
      </c>
      <c r="M37" s="28">
        <v>0</v>
      </c>
      <c r="N37" s="26">
        <f t="shared" si="1"/>
        <v>103049800</v>
      </c>
      <c r="O37" s="29">
        <v>0</v>
      </c>
    </row>
    <row r="38" spans="2:15" ht="45">
      <c r="B38" s="22"/>
      <c r="C38" s="23"/>
      <c r="D38" s="23">
        <v>2</v>
      </c>
      <c r="E38" s="32" t="s">
        <v>55</v>
      </c>
      <c r="F38" s="25" t="s">
        <v>34</v>
      </c>
      <c r="G38" s="25" t="s">
        <v>35</v>
      </c>
      <c r="H38" s="28">
        <v>10000000</v>
      </c>
      <c r="I38" s="28">
        <v>49431000</v>
      </c>
      <c r="J38" s="27">
        <f>SUM(L38/I38*100)</f>
        <v>50.261779045538226</v>
      </c>
      <c r="K38" s="25">
        <v>75</v>
      </c>
      <c r="L38" s="28">
        <v>24844900</v>
      </c>
      <c r="M38" s="28">
        <f t="shared" si="0"/>
        <v>50.261779045538226</v>
      </c>
      <c r="N38" s="28">
        <f t="shared" si="1"/>
        <v>24844900</v>
      </c>
      <c r="O38" s="29">
        <f t="shared" si="2"/>
        <v>50.261779045538226</v>
      </c>
    </row>
    <row r="39" spans="2:15" ht="18.75" customHeight="1">
      <c r="B39" s="22"/>
      <c r="C39" s="23"/>
      <c r="D39" s="23">
        <v>5</v>
      </c>
      <c r="E39" s="32" t="s">
        <v>56</v>
      </c>
      <c r="F39" s="25" t="s">
        <v>34</v>
      </c>
      <c r="G39" s="25" t="s">
        <v>35</v>
      </c>
      <c r="H39" s="28">
        <v>2000000</v>
      </c>
      <c r="I39" s="28">
        <v>19425000</v>
      </c>
      <c r="J39" s="27">
        <f>SUM(L39/I39*100)</f>
        <v>18.944658944658947</v>
      </c>
      <c r="K39" s="25">
        <v>25</v>
      </c>
      <c r="L39" s="28">
        <v>3680000</v>
      </c>
      <c r="M39" s="28">
        <f t="shared" si="0"/>
        <v>18.944658944658947</v>
      </c>
      <c r="N39" s="28">
        <f t="shared" si="1"/>
        <v>3680000</v>
      </c>
      <c r="O39" s="29">
        <f t="shared" si="2"/>
        <v>18.944658944658947</v>
      </c>
    </row>
    <row r="40" spans="2:15" ht="33.75" customHeight="1">
      <c r="B40" s="22"/>
      <c r="C40" s="23"/>
      <c r="D40" s="23">
        <v>9</v>
      </c>
      <c r="E40" s="32" t="s">
        <v>57</v>
      </c>
      <c r="F40" s="25" t="s">
        <v>34</v>
      </c>
      <c r="G40" s="25" t="s">
        <v>35</v>
      </c>
      <c r="H40" s="38">
        <v>20126310</v>
      </c>
      <c r="I40" s="38">
        <v>102426310</v>
      </c>
      <c r="J40" s="27">
        <f>SUM(L40/I40*100)</f>
        <v>72.759528289167108</v>
      </c>
      <c r="K40" s="25">
        <v>75</v>
      </c>
      <c r="L40" s="28">
        <v>74524900</v>
      </c>
      <c r="M40" s="28">
        <f t="shared" si="0"/>
        <v>72.759528289167108</v>
      </c>
      <c r="N40" s="28">
        <f t="shared" si="1"/>
        <v>74524900</v>
      </c>
      <c r="O40" s="29">
        <f t="shared" si="2"/>
        <v>72.759528289167108</v>
      </c>
    </row>
    <row r="41" spans="2:15" ht="15.75">
      <c r="B41" s="22"/>
      <c r="C41" s="23"/>
      <c r="D41" s="23"/>
      <c r="E41" s="39"/>
      <c r="F41" s="25"/>
      <c r="G41" s="40"/>
      <c r="H41" s="38"/>
      <c r="I41" s="38"/>
      <c r="J41" s="27"/>
      <c r="K41" s="25"/>
      <c r="L41" s="28"/>
      <c r="M41" s="28"/>
      <c r="N41" s="26"/>
      <c r="O41" s="29"/>
    </row>
    <row r="42" spans="2:15" ht="34.5" customHeight="1">
      <c r="B42" s="22">
        <v>2</v>
      </c>
      <c r="C42" s="23"/>
      <c r="D42" s="23"/>
      <c r="E42" s="31" t="s">
        <v>58</v>
      </c>
      <c r="F42" s="25" t="s">
        <v>34</v>
      </c>
      <c r="G42" s="25" t="s">
        <v>35</v>
      </c>
      <c r="H42" s="41">
        <f>H43</f>
        <v>3421360</v>
      </c>
      <c r="I42" s="41">
        <f>I43</f>
        <v>3421360</v>
      </c>
      <c r="J42" s="27">
        <v>0</v>
      </c>
      <c r="K42" s="68">
        <v>0</v>
      </c>
      <c r="L42" s="26">
        <f>L43</f>
        <v>3109450</v>
      </c>
      <c r="M42" s="28">
        <v>0</v>
      </c>
      <c r="N42" s="26">
        <f t="shared" si="1"/>
        <v>3109450</v>
      </c>
      <c r="O42" s="29">
        <v>0</v>
      </c>
    </row>
    <row r="43" spans="2:15" ht="47.25">
      <c r="B43" s="22"/>
      <c r="C43" s="42">
        <v>2.02</v>
      </c>
      <c r="D43" s="23"/>
      <c r="E43" s="31" t="s">
        <v>59</v>
      </c>
      <c r="F43" s="25" t="s">
        <v>34</v>
      </c>
      <c r="G43" s="25" t="s">
        <v>35</v>
      </c>
      <c r="H43" s="41">
        <f>H44</f>
        <v>3421360</v>
      </c>
      <c r="I43" s="41">
        <f>I44</f>
        <v>3421360</v>
      </c>
      <c r="J43" s="27">
        <v>0</v>
      </c>
      <c r="K43" s="68">
        <v>0</v>
      </c>
      <c r="L43" s="26">
        <f>L44</f>
        <v>3109450</v>
      </c>
      <c r="M43" s="28">
        <v>0</v>
      </c>
      <c r="N43" s="26">
        <f t="shared" si="1"/>
        <v>3109450</v>
      </c>
      <c r="O43" s="29">
        <v>0</v>
      </c>
    </row>
    <row r="44" spans="2:15" ht="30.75">
      <c r="B44" s="22"/>
      <c r="C44" s="23"/>
      <c r="D44" s="23">
        <v>2</v>
      </c>
      <c r="E44" s="33" t="s">
        <v>60</v>
      </c>
      <c r="F44" s="25" t="s">
        <v>34</v>
      </c>
      <c r="G44" s="25" t="s">
        <v>35</v>
      </c>
      <c r="H44" s="38">
        <v>3421360</v>
      </c>
      <c r="I44" s="38">
        <v>3421360</v>
      </c>
      <c r="J44" s="27">
        <f>SUM(L44/I44*100)</f>
        <v>90.883449856197544</v>
      </c>
      <c r="K44" s="25">
        <v>95</v>
      </c>
      <c r="L44" s="28">
        <v>3109450</v>
      </c>
      <c r="M44" s="28">
        <f t="shared" si="0"/>
        <v>90.883449856197544</v>
      </c>
      <c r="N44" s="28">
        <f t="shared" si="1"/>
        <v>3109450</v>
      </c>
      <c r="O44" s="29">
        <f t="shared" si="2"/>
        <v>90.883449856197544</v>
      </c>
    </row>
    <row r="45" spans="2:15" ht="15.75">
      <c r="B45" s="22"/>
      <c r="C45" s="23"/>
      <c r="D45" s="23"/>
      <c r="E45" s="39"/>
      <c r="F45" s="25"/>
      <c r="G45" s="40"/>
      <c r="H45" s="38"/>
      <c r="I45" s="38"/>
      <c r="J45" s="27"/>
      <c r="K45" s="25"/>
      <c r="L45" s="28"/>
      <c r="M45" s="28"/>
      <c r="N45" s="26"/>
      <c r="O45" s="29"/>
    </row>
    <row r="46" spans="2:15" ht="31.5">
      <c r="B46" s="22">
        <v>3</v>
      </c>
      <c r="C46" s="23"/>
      <c r="D46" s="23"/>
      <c r="E46" s="43" t="s">
        <v>61</v>
      </c>
      <c r="F46" s="25" t="s">
        <v>34</v>
      </c>
      <c r="G46" s="25" t="s">
        <v>62</v>
      </c>
      <c r="H46" s="26">
        <f>H47</f>
        <v>42150000</v>
      </c>
      <c r="I46" s="26">
        <f>I47</f>
        <v>92940000</v>
      </c>
      <c r="J46" s="27">
        <v>0</v>
      </c>
      <c r="K46" s="68">
        <v>0</v>
      </c>
      <c r="L46" s="26">
        <f>L47</f>
        <v>80035000</v>
      </c>
      <c r="M46" s="28">
        <v>0</v>
      </c>
      <c r="N46" s="26">
        <f t="shared" si="1"/>
        <v>80035000</v>
      </c>
      <c r="O46" s="29">
        <v>0</v>
      </c>
    </row>
    <row r="47" spans="2:15" ht="20.25" customHeight="1">
      <c r="B47" s="22"/>
      <c r="C47" s="23">
        <v>2.0099999999999998</v>
      </c>
      <c r="D47" s="23"/>
      <c r="E47" s="34" t="s">
        <v>63</v>
      </c>
      <c r="F47" s="25" t="s">
        <v>34</v>
      </c>
      <c r="G47" s="25" t="s">
        <v>62</v>
      </c>
      <c r="H47" s="26">
        <f>H48</f>
        <v>42150000</v>
      </c>
      <c r="I47" s="26">
        <f>I48</f>
        <v>92940000</v>
      </c>
      <c r="J47" s="27">
        <v>0</v>
      </c>
      <c r="K47" s="68">
        <v>0</v>
      </c>
      <c r="L47" s="26">
        <f>L48</f>
        <v>80035000</v>
      </c>
      <c r="M47" s="28">
        <v>0</v>
      </c>
      <c r="N47" s="26">
        <f t="shared" si="1"/>
        <v>80035000</v>
      </c>
      <c r="O47" s="29">
        <v>0</v>
      </c>
    </row>
    <row r="48" spans="2:15" ht="30">
      <c r="B48" s="22"/>
      <c r="C48" s="23"/>
      <c r="D48" s="23">
        <v>3</v>
      </c>
      <c r="E48" s="32" t="s">
        <v>64</v>
      </c>
      <c r="F48" s="25" t="s">
        <v>34</v>
      </c>
      <c r="G48" s="25" t="s">
        <v>62</v>
      </c>
      <c r="H48" s="28">
        <v>42150000</v>
      </c>
      <c r="I48" s="28">
        <v>92940000</v>
      </c>
      <c r="J48" s="27">
        <f>SUM(L48/I48*100)</f>
        <v>86.114697654400686</v>
      </c>
      <c r="K48" s="25">
        <v>90</v>
      </c>
      <c r="L48" s="28">
        <v>80035000</v>
      </c>
      <c r="M48" s="28">
        <f t="shared" si="0"/>
        <v>86.114697654400686</v>
      </c>
      <c r="N48" s="28">
        <f t="shared" si="1"/>
        <v>80035000</v>
      </c>
      <c r="O48" s="29">
        <f t="shared" si="2"/>
        <v>86.114697654400686</v>
      </c>
    </row>
    <row r="49" spans="2:15" ht="15.75">
      <c r="B49" s="22"/>
      <c r="C49" s="23"/>
      <c r="D49" s="23"/>
      <c r="E49" s="39"/>
      <c r="F49" s="25"/>
      <c r="G49" s="25"/>
      <c r="H49" s="28"/>
      <c r="I49" s="28"/>
      <c r="J49" s="27"/>
      <c r="K49" s="25"/>
      <c r="L49" s="28"/>
      <c r="M49" s="28"/>
      <c r="N49" s="26"/>
      <c r="O49" s="29"/>
    </row>
    <row r="50" spans="2:15" ht="31.5">
      <c r="B50" s="22">
        <v>4</v>
      </c>
      <c r="C50" s="23"/>
      <c r="D50" s="23"/>
      <c r="E50" s="44" t="s">
        <v>65</v>
      </c>
      <c r="F50" s="25" t="s">
        <v>34</v>
      </c>
      <c r="G50" s="25" t="s">
        <v>66</v>
      </c>
      <c r="H50" s="26">
        <f>H51+H53</f>
        <v>79695323</v>
      </c>
      <c r="I50" s="26">
        <f>I51+I53</f>
        <v>79695323</v>
      </c>
      <c r="J50" s="27">
        <v>0</v>
      </c>
      <c r="K50" s="68">
        <v>0</v>
      </c>
      <c r="L50" s="26">
        <f>L51+L53</f>
        <v>78200000</v>
      </c>
      <c r="M50" s="28">
        <v>0</v>
      </c>
      <c r="N50" s="26">
        <f t="shared" si="1"/>
        <v>78200000</v>
      </c>
      <c r="O50" s="29">
        <v>0</v>
      </c>
    </row>
    <row r="51" spans="2:15" ht="31.5">
      <c r="B51" s="22"/>
      <c r="C51" s="23">
        <v>2.0099999999999998</v>
      </c>
      <c r="D51" s="23"/>
      <c r="E51" s="44" t="s">
        <v>67</v>
      </c>
      <c r="F51" s="25" t="s">
        <v>34</v>
      </c>
      <c r="G51" s="25" t="s">
        <v>66</v>
      </c>
      <c r="H51" s="26">
        <f>H52</f>
        <v>2295323</v>
      </c>
      <c r="I51" s="26">
        <f>I52</f>
        <v>2295323</v>
      </c>
      <c r="J51" s="27">
        <v>0</v>
      </c>
      <c r="K51" s="68">
        <v>0</v>
      </c>
      <c r="L51" s="26">
        <f>L52</f>
        <v>800000</v>
      </c>
      <c r="M51" s="28">
        <v>0</v>
      </c>
      <c r="N51" s="26">
        <f t="shared" si="1"/>
        <v>800000</v>
      </c>
      <c r="O51" s="29">
        <v>0</v>
      </c>
    </row>
    <row r="52" spans="2:15" ht="35.25" customHeight="1">
      <c r="B52" s="22"/>
      <c r="C52" s="23"/>
      <c r="D52" s="23">
        <v>2</v>
      </c>
      <c r="E52" s="36" t="s">
        <v>68</v>
      </c>
      <c r="F52" s="25" t="s">
        <v>34</v>
      </c>
      <c r="G52" s="25" t="s">
        <v>66</v>
      </c>
      <c r="H52" s="28">
        <v>2295323</v>
      </c>
      <c r="I52" s="28">
        <v>2295323</v>
      </c>
      <c r="J52" s="27">
        <f>SUM(L52/I52*100)</f>
        <v>34.853482494620579</v>
      </c>
      <c r="K52" s="25">
        <v>40</v>
      </c>
      <c r="L52" s="28">
        <v>800000</v>
      </c>
      <c r="M52" s="28">
        <f t="shared" si="0"/>
        <v>34.853482494620579</v>
      </c>
      <c r="N52" s="28">
        <f t="shared" si="1"/>
        <v>800000</v>
      </c>
      <c r="O52" s="29">
        <f t="shared" si="2"/>
        <v>34.853482494620579</v>
      </c>
    </row>
    <row r="53" spans="2:15" ht="36" customHeight="1">
      <c r="B53" s="22"/>
      <c r="C53" s="23">
        <v>2.02</v>
      </c>
      <c r="D53" s="23"/>
      <c r="E53" s="45" t="s">
        <v>69</v>
      </c>
      <c r="F53" s="25" t="s">
        <v>34</v>
      </c>
      <c r="G53" s="25" t="s">
        <v>66</v>
      </c>
      <c r="H53" s="26">
        <f>H54</f>
        <v>77400000</v>
      </c>
      <c r="I53" s="26">
        <f>I54</f>
        <v>77400000</v>
      </c>
      <c r="J53" s="27">
        <v>0</v>
      </c>
      <c r="K53" s="68">
        <v>0</v>
      </c>
      <c r="L53" s="26">
        <f>L54</f>
        <v>77400000</v>
      </c>
      <c r="M53" s="28">
        <v>0</v>
      </c>
      <c r="N53" s="26">
        <f t="shared" si="1"/>
        <v>77400000</v>
      </c>
      <c r="O53" s="29">
        <v>0</v>
      </c>
    </row>
    <row r="54" spans="2:15" ht="60">
      <c r="B54" s="22"/>
      <c r="C54" s="23"/>
      <c r="D54" s="23">
        <v>1</v>
      </c>
      <c r="E54" s="36" t="s">
        <v>70</v>
      </c>
      <c r="F54" s="25" t="s">
        <v>34</v>
      </c>
      <c r="G54" s="25" t="s">
        <v>66</v>
      </c>
      <c r="H54" s="28">
        <v>77400000</v>
      </c>
      <c r="I54" s="28">
        <v>77400000</v>
      </c>
      <c r="J54" s="27">
        <f>SUM(L54/I54*100)</f>
        <v>100</v>
      </c>
      <c r="K54" s="25">
        <v>100</v>
      </c>
      <c r="L54" s="28">
        <v>77400000</v>
      </c>
      <c r="M54" s="28">
        <f t="shared" si="0"/>
        <v>100</v>
      </c>
      <c r="N54" s="28">
        <f t="shared" si="1"/>
        <v>77400000</v>
      </c>
      <c r="O54" s="29">
        <f t="shared" si="2"/>
        <v>100</v>
      </c>
    </row>
    <row r="55" spans="2:15" ht="15.75">
      <c r="B55" s="22"/>
      <c r="C55" s="23"/>
      <c r="D55" s="23"/>
      <c r="E55" s="36"/>
      <c r="F55" s="25"/>
      <c r="G55" s="25"/>
      <c r="H55" s="28"/>
      <c r="I55" s="28"/>
      <c r="J55" s="27"/>
      <c r="K55" s="25"/>
      <c r="L55" s="28"/>
      <c r="M55" s="28"/>
      <c r="N55" s="26"/>
      <c r="O55" s="29"/>
    </row>
    <row r="56" spans="2:15" ht="31.5">
      <c r="B56" s="22">
        <v>5</v>
      </c>
      <c r="C56" s="23"/>
      <c r="D56" s="23"/>
      <c r="E56" s="44" t="s">
        <v>71</v>
      </c>
      <c r="F56" s="25" t="s">
        <v>34</v>
      </c>
      <c r="G56" s="25" t="s">
        <v>72</v>
      </c>
      <c r="H56" s="26">
        <f>H57</f>
        <v>15262000</v>
      </c>
      <c r="I56" s="26">
        <f>I57</f>
        <v>15262000</v>
      </c>
      <c r="J56" s="27">
        <v>0</v>
      </c>
      <c r="K56" s="68">
        <v>0</v>
      </c>
      <c r="L56" s="26">
        <f>L57</f>
        <v>14393000</v>
      </c>
      <c r="M56" s="28">
        <v>0</v>
      </c>
      <c r="N56" s="26">
        <f t="shared" si="1"/>
        <v>14393000</v>
      </c>
      <c r="O56" s="29">
        <v>0</v>
      </c>
    </row>
    <row r="57" spans="2:15" ht="39.75" customHeight="1">
      <c r="B57" s="22"/>
      <c r="C57" s="23">
        <v>2.0099999999999998</v>
      </c>
      <c r="D57" s="23"/>
      <c r="E57" s="44" t="s">
        <v>73</v>
      </c>
      <c r="F57" s="25" t="s">
        <v>34</v>
      </c>
      <c r="G57" s="25" t="s">
        <v>72</v>
      </c>
      <c r="H57" s="26">
        <f>H58+H59</f>
        <v>15262000</v>
      </c>
      <c r="I57" s="26">
        <f>I58+I59</f>
        <v>15262000</v>
      </c>
      <c r="J57" s="27">
        <v>0</v>
      </c>
      <c r="K57" s="68">
        <v>0</v>
      </c>
      <c r="L57" s="26">
        <f>L58+L59</f>
        <v>14393000</v>
      </c>
      <c r="M57" s="28">
        <v>0</v>
      </c>
      <c r="N57" s="26">
        <f t="shared" si="1"/>
        <v>14393000</v>
      </c>
      <c r="O57" s="29">
        <v>0</v>
      </c>
    </row>
    <row r="58" spans="2:15" ht="51" customHeight="1">
      <c r="B58" s="22"/>
      <c r="C58" s="23"/>
      <c r="D58" s="23">
        <v>2</v>
      </c>
      <c r="E58" s="36" t="s">
        <v>74</v>
      </c>
      <c r="F58" s="25" t="s">
        <v>34</v>
      </c>
      <c r="G58" s="25" t="s">
        <v>72</v>
      </c>
      <c r="H58" s="28">
        <v>7164000</v>
      </c>
      <c r="I58" s="28">
        <v>7164000</v>
      </c>
      <c r="J58" s="27">
        <f>SUM(L58/I58*100)</f>
        <v>95.519262981574542</v>
      </c>
      <c r="K58" s="25">
        <v>100</v>
      </c>
      <c r="L58" s="28">
        <v>6843000</v>
      </c>
      <c r="M58" s="28">
        <f t="shared" si="0"/>
        <v>95.519262981574542</v>
      </c>
      <c r="N58" s="28">
        <f t="shared" si="1"/>
        <v>6843000</v>
      </c>
      <c r="O58" s="29">
        <f t="shared" si="2"/>
        <v>95.519262981574542</v>
      </c>
    </row>
    <row r="59" spans="2:15" ht="30">
      <c r="B59" s="22"/>
      <c r="C59" s="23"/>
      <c r="D59" s="23">
        <v>5</v>
      </c>
      <c r="E59" s="36" t="s">
        <v>75</v>
      </c>
      <c r="F59" s="25" t="s">
        <v>34</v>
      </c>
      <c r="G59" s="25" t="s">
        <v>72</v>
      </c>
      <c r="H59" s="28">
        <v>8098000</v>
      </c>
      <c r="I59" s="28">
        <v>8098000</v>
      </c>
      <c r="J59" s="27">
        <f>SUM(L59/I59*100)</f>
        <v>93.232897011607804</v>
      </c>
      <c r="K59" s="25">
        <v>95</v>
      </c>
      <c r="L59" s="28">
        <v>7550000</v>
      </c>
      <c r="M59" s="28">
        <f t="shared" si="0"/>
        <v>93.232897011607804</v>
      </c>
      <c r="N59" s="26">
        <f t="shared" si="1"/>
        <v>7550000</v>
      </c>
      <c r="O59" s="29">
        <f t="shared" si="2"/>
        <v>93.232897011607804</v>
      </c>
    </row>
    <row r="60" spans="2:15" ht="15.75">
      <c r="B60" s="22"/>
      <c r="C60" s="23"/>
      <c r="D60" s="23"/>
      <c r="E60" s="36"/>
      <c r="F60" s="25"/>
      <c r="G60" s="25"/>
      <c r="H60" s="28"/>
      <c r="I60" s="28"/>
      <c r="J60" s="27"/>
      <c r="K60" s="25"/>
      <c r="L60" s="28"/>
      <c r="M60" s="28"/>
      <c r="N60" s="26"/>
      <c r="O60" s="29"/>
    </row>
    <row r="61" spans="2:15" ht="31.5">
      <c r="B61" s="22">
        <v>6</v>
      </c>
      <c r="C61" s="23"/>
      <c r="D61" s="23"/>
      <c r="E61" s="34" t="s">
        <v>76</v>
      </c>
      <c r="F61" s="25" t="s">
        <v>34</v>
      </c>
      <c r="G61" s="25"/>
      <c r="H61" s="26">
        <f>H62</f>
        <v>176733500</v>
      </c>
      <c r="I61" s="26">
        <f>I62</f>
        <v>213496000</v>
      </c>
      <c r="J61" s="27">
        <v>0</v>
      </c>
      <c r="K61" s="68">
        <v>0</v>
      </c>
      <c r="L61" s="26">
        <f>L62</f>
        <v>211700000</v>
      </c>
      <c r="M61" s="28">
        <v>0</v>
      </c>
      <c r="N61" s="26">
        <f t="shared" si="1"/>
        <v>211700000</v>
      </c>
      <c r="O61" s="29">
        <v>0</v>
      </c>
    </row>
    <row r="62" spans="2:15" ht="47.25">
      <c r="B62" s="22"/>
      <c r="C62" s="23">
        <v>2.0099999999999998</v>
      </c>
      <c r="D62" s="23"/>
      <c r="E62" s="34" t="s">
        <v>77</v>
      </c>
      <c r="F62" s="25" t="s">
        <v>34</v>
      </c>
      <c r="G62" s="25" t="s">
        <v>72</v>
      </c>
      <c r="H62" s="26">
        <f>SUM(H63+H64+H65+H66)</f>
        <v>176733500</v>
      </c>
      <c r="I62" s="26">
        <f>SUM(I63+I64+I65+I66)</f>
        <v>213496000</v>
      </c>
      <c r="J62" s="27">
        <v>0</v>
      </c>
      <c r="K62" s="68">
        <v>0</v>
      </c>
      <c r="L62" s="26">
        <f>L63+L64+L65+L66</f>
        <v>211700000</v>
      </c>
      <c r="M62" s="28">
        <v>0</v>
      </c>
      <c r="N62" s="26">
        <f t="shared" si="1"/>
        <v>211700000</v>
      </c>
      <c r="O62" s="29">
        <v>0</v>
      </c>
    </row>
    <row r="63" spans="2:15" ht="30.75">
      <c r="B63" s="22"/>
      <c r="C63" s="23"/>
      <c r="D63" s="23">
        <v>1</v>
      </c>
      <c r="E63" s="35" t="s">
        <v>78</v>
      </c>
      <c r="F63" s="25" t="s">
        <v>34</v>
      </c>
      <c r="G63" s="25" t="s">
        <v>72</v>
      </c>
      <c r="H63" s="28">
        <v>135502500</v>
      </c>
      <c r="I63" s="28">
        <v>135502500</v>
      </c>
      <c r="J63" s="27">
        <f>SUM(L63/I63*100)</f>
        <v>99.71033744764857</v>
      </c>
      <c r="K63" s="25">
        <v>100</v>
      </c>
      <c r="L63" s="28">
        <v>135110000</v>
      </c>
      <c r="M63" s="28">
        <f t="shared" si="0"/>
        <v>99.71033744764857</v>
      </c>
      <c r="N63" s="28">
        <f t="shared" si="1"/>
        <v>135110000</v>
      </c>
      <c r="O63" s="29">
        <f t="shared" si="2"/>
        <v>99.71033744764857</v>
      </c>
    </row>
    <row r="64" spans="2:15" ht="28.5" customHeight="1">
      <c r="B64" s="22"/>
      <c r="C64" s="23"/>
      <c r="D64" s="23">
        <v>2</v>
      </c>
      <c r="E64" s="35" t="s">
        <v>79</v>
      </c>
      <c r="F64" s="25" t="s">
        <v>34</v>
      </c>
      <c r="G64" s="25" t="s">
        <v>72</v>
      </c>
      <c r="H64" s="28">
        <v>5300000</v>
      </c>
      <c r="I64" s="28">
        <v>15650000</v>
      </c>
      <c r="J64" s="27">
        <f>SUM(L64/I64*100)</f>
        <v>100</v>
      </c>
      <c r="K64" s="25">
        <v>100</v>
      </c>
      <c r="L64" s="28">
        <v>15650000</v>
      </c>
      <c r="M64" s="28">
        <f t="shared" si="0"/>
        <v>100</v>
      </c>
      <c r="N64" s="28">
        <f t="shared" si="1"/>
        <v>15650000</v>
      </c>
      <c r="O64" s="29">
        <f t="shared" si="2"/>
        <v>100</v>
      </c>
    </row>
    <row r="65" spans="2:15" ht="30.75">
      <c r="B65" s="22"/>
      <c r="C65" s="23"/>
      <c r="D65" s="23">
        <v>3</v>
      </c>
      <c r="E65" s="33" t="s">
        <v>80</v>
      </c>
      <c r="F65" s="25" t="s">
        <v>34</v>
      </c>
      <c r="G65" s="25" t="s">
        <v>72</v>
      </c>
      <c r="H65" s="28">
        <v>5500000</v>
      </c>
      <c r="I65" s="28">
        <v>5500000</v>
      </c>
      <c r="J65" s="27">
        <f>SUM(L65/I65*100)</f>
        <v>99.272727272727266</v>
      </c>
      <c r="K65" s="25">
        <v>100</v>
      </c>
      <c r="L65" s="28">
        <v>5460000</v>
      </c>
      <c r="M65" s="28">
        <f t="shared" si="0"/>
        <v>99.272727272727266</v>
      </c>
      <c r="N65" s="28">
        <f t="shared" si="1"/>
        <v>5460000</v>
      </c>
      <c r="O65" s="29">
        <f t="shared" si="2"/>
        <v>99.272727272727266</v>
      </c>
    </row>
    <row r="66" spans="2:15" ht="30.75">
      <c r="B66" s="46"/>
      <c r="C66" s="47"/>
      <c r="D66" s="47">
        <v>11</v>
      </c>
      <c r="E66" s="48" t="s">
        <v>81</v>
      </c>
      <c r="F66" s="25" t="s">
        <v>34</v>
      </c>
      <c r="G66" s="49" t="s">
        <v>66</v>
      </c>
      <c r="H66" s="50">
        <v>30431000</v>
      </c>
      <c r="I66" s="50">
        <v>56843500</v>
      </c>
      <c r="J66" s="27">
        <f>SUM(L66/I66*100)</f>
        <v>97.601308856773414</v>
      </c>
      <c r="K66" s="49">
        <v>100</v>
      </c>
      <c r="L66" s="50">
        <v>55480000</v>
      </c>
      <c r="M66" s="28">
        <f t="shared" si="0"/>
        <v>97.601308856773414</v>
      </c>
      <c r="N66" s="28">
        <f t="shared" si="1"/>
        <v>55480000</v>
      </c>
      <c r="O66" s="29">
        <f t="shared" si="2"/>
        <v>97.601308856773414</v>
      </c>
    </row>
    <row r="67" spans="2:15" ht="15">
      <c r="B67" s="51"/>
      <c r="C67" s="25"/>
      <c r="D67" s="25"/>
      <c r="E67" s="25"/>
      <c r="F67" s="25"/>
      <c r="G67" s="25"/>
      <c r="H67" s="28"/>
      <c r="I67" s="28"/>
      <c r="J67" s="27"/>
      <c r="K67" s="25"/>
      <c r="L67" s="28"/>
      <c r="M67" s="28"/>
      <c r="N67" s="25"/>
      <c r="O67" s="29"/>
    </row>
    <row r="68" spans="2:15" ht="24.75" customHeight="1" thickBot="1">
      <c r="B68" s="52"/>
      <c r="C68" s="53"/>
      <c r="D68" s="53"/>
      <c r="E68" s="54" t="s">
        <v>82</v>
      </c>
      <c r="F68" s="53"/>
      <c r="G68" s="53"/>
      <c r="H68" s="55">
        <f>H18+H42+H46+H50+H56+H61</f>
        <v>2615449440</v>
      </c>
      <c r="I68" s="55">
        <f>I18+I42+I46+I50+I56+I61</f>
        <v>3214638141</v>
      </c>
      <c r="J68" s="67">
        <f>SUM(J18:J66)/26*100%</f>
        <v>80.235903686738013</v>
      </c>
      <c r="K68" s="67">
        <f>SUM(K18:K66)/26*100%</f>
        <v>84.038461538461533</v>
      </c>
      <c r="L68" s="55">
        <f>SUM(L18+L42+L46+L50+L56+L61)</f>
        <v>2841995573</v>
      </c>
      <c r="M68" s="67">
        <f>SUM(M18:M66)/26*100%</f>
        <v>80.235903686738013</v>
      </c>
      <c r="N68" s="55">
        <f>SUM(N18+N42+N46+N50+N56+N61)</f>
        <v>2841995573</v>
      </c>
      <c r="O68" s="67">
        <f>SUM(O18:O66)/26*100%</f>
        <v>80.235903686738013</v>
      </c>
    </row>
    <row r="69" spans="2:15" ht="24.75" customHeight="1">
      <c r="B69" s="8"/>
      <c r="C69" s="8"/>
      <c r="D69" s="8"/>
      <c r="E69" s="56"/>
      <c r="F69" s="8"/>
      <c r="G69" s="8"/>
      <c r="H69" s="57"/>
      <c r="I69" s="10"/>
      <c r="J69" s="9"/>
      <c r="K69" s="8"/>
      <c r="L69" s="57"/>
      <c r="M69" s="9"/>
      <c r="N69" s="57"/>
      <c r="O69" s="58"/>
    </row>
    <row r="70" spans="2:15" ht="15.75" customHeight="1">
      <c r="B70" s="8"/>
      <c r="C70" s="8"/>
      <c r="D70" s="8"/>
      <c r="E70" s="59"/>
      <c r="F70" s="8"/>
      <c r="G70" s="8"/>
      <c r="H70" s="60"/>
      <c r="I70" s="10"/>
      <c r="J70" s="69" t="s">
        <v>85</v>
      </c>
      <c r="K70" s="69"/>
      <c r="L70" s="69"/>
      <c r="M70" s="69"/>
      <c r="N70" s="69"/>
      <c r="O70" s="8"/>
    </row>
    <row r="71" spans="2:15" ht="15.75" customHeight="1">
      <c r="B71" s="8"/>
      <c r="C71" s="8"/>
      <c r="D71" s="8"/>
      <c r="E71" s="61"/>
      <c r="F71" s="8"/>
      <c r="G71" s="8"/>
      <c r="H71" s="60"/>
      <c r="I71" s="10"/>
      <c r="J71" s="69"/>
      <c r="K71" s="69"/>
      <c r="L71" s="69"/>
      <c r="M71" s="69"/>
      <c r="N71" s="69"/>
      <c r="O71" s="8"/>
    </row>
    <row r="72" spans="2:15" ht="15">
      <c r="B72" s="8"/>
      <c r="C72" s="8"/>
      <c r="D72" s="8"/>
      <c r="E72" s="59"/>
      <c r="F72" s="8"/>
      <c r="G72" s="8"/>
      <c r="H72" s="60"/>
      <c r="I72" s="10"/>
      <c r="J72" s="8"/>
      <c r="K72" s="62"/>
      <c r="L72" s="63"/>
      <c r="M72" s="62"/>
      <c r="N72" s="8"/>
      <c r="O72" s="8"/>
    </row>
    <row r="73" spans="2:15" ht="15">
      <c r="B73" s="8"/>
      <c r="C73" s="8"/>
      <c r="D73" s="8"/>
      <c r="E73" s="8"/>
      <c r="F73" s="8"/>
      <c r="G73" s="8"/>
      <c r="H73" s="60"/>
      <c r="I73" s="60"/>
      <c r="J73" s="8"/>
      <c r="K73" s="62"/>
      <c r="L73" s="63"/>
      <c r="M73" s="62"/>
      <c r="N73" s="8"/>
      <c r="O73" s="8"/>
    </row>
    <row r="74" spans="2:15" ht="15">
      <c r="B74" s="8"/>
      <c r="C74" s="8"/>
      <c r="D74" s="8"/>
      <c r="E74" s="59"/>
      <c r="F74" s="8"/>
      <c r="G74" s="8"/>
      <c r="H74" s="60"/>
      <c r="I74" s="10"/>
      <c r="J74" s="8"/>
      <c r="K74" s="62"/>
      <c r="L74" s="63"/>
      <c r="M74" s="62"/>
      <c r="N74" s="8"/>
      <c r="O74" s="8"/>
    </row>
    <row r="75" spans="2:15" ht="15.75" customHeight="1">
      <c r="B75" s="8"/>
      <c r="C75" s="8"/>
      <c r="D75" s="8"/>
      <c r="E75" s="61"/>
      <c r="F75" s="8"/>
      <c r="G75" s="8"/>
      <c r="H75" s="60"/>
      <c r="I75" s="10"/>
      <c r="J75" s="70"/>
      <c r="K75" s="70"/>
      <c r="L75" s="70"/>
      <c r="M75" s="70"/>
      <c r="N75" s="70"/>
      <c r="O75" s="8"/>
    </row>
    <row r="76" spans="2:15" ht="15">
      <c r="B76" s="8"/>
      <c r="C76" s="8"/>
      <c r="D76" s="8"/>
      <c r="E76" s="59"/>
      <c r="F76" s="8"/>
      <c r="G76" s="8"/>
      <c r="H76" s="60"/>
      <c r="I76" s="10"/>
      <c r="J76" s="69"/>
      <c r="K76" s="69"/>
      <c r="L76" s="69"/>
      <c r="M76" s="69"/>
      <c r="N76" s="69"/>
      <c r="O76" s="8"/>
    </row>
    <row r="77" spans="2:15" ht="15">
      <c r="B77" s="8"/>
      <c r="C77" s="8"/>
      <c r="D77" s="8"/>
      <c r="E77" s="59"/>
      <c r="F77" s="8"/>
      <c r="G77" s="8"/>
      <c r="H77" s="60"/>
      <c r="I77" s="10"/>
      <c r="J77" s="8"/>
      <c r="K77" s="8"/>
      <c r="L77" s="60"/>
      <c r="M77" s="8"/>
      <c r="N77" s="8"/>
      <c r="O77" s="8"/>
    </row>
    <row r="79" spans="2:15">
      <c r="E79" s="64"/>
    </row>
    <row r="82" spans="5:5">
      <c r="E82" s="64"/>
    </row>
    <row r="85" spans="5:5">
      <c r="E85" s="64"/>
    </row>
    <row r="87" spans="5:5">
      <c r="E87" s="64"/>
    </row>
    <row r="88" spans="5:5" ht="15">
      <c r="E88" s="66"/>
    </row>
    <row r="89" spans="5:5">
      <c r="E89" s="64"/>
    </row>
    <row r="90" spans="5:5">
      <c r="E90" s="64"/>
    </row>
    <row r="91" spans="5:5">
      <c r="E91" s="64"/>
    </row>
    <row r="92" spans="5:5" ht="15">
      <c r="E92" s="66"/>
    </row>
    <row r="93" spans="5:5">
      <c r="E93" s="64"/>
    </row>
    <row r="94" spans="5:5">
      <c r="E94" s="64"/>
    </row>
    <row r="101" spans="5:5">
      <c r="E101" s="64"/>
    </row>
    <row r="102" spans="5:5" ht="15">
      <c r="E102" s="66"/>
    </row>
    <row r="103" spans="5:5">
      <c r="E103" s="64"/>
    </row>
    <row r="104" spans="5:5">
      <c r="E104" s="64"/>
    </row>
    <row r="105" spans="5:5">
      <c r="E105" s="64"/>
    </row>
    <row r="106" spans="5:5" ht="15">
      <c r="E106" s="66"/>
    </row>
    <row r="107" spans="5:5">
      <c r="E107" s="64"/>
    </row>
  </sheetData>
  <mergeCells count="27">
    <mergeCell ref="B7:O7"/>
    <mergeCell ref="K1:O1"/>
    <mergeCell ref="K2:O2"/>
    <mergeCell ref="K3:O3"/>
    <mergeCell ref="K4:O4"/>
    <mergeCell ref="K5:O5"/>
    <mergeCell ref="O14:O15"/>
    <mergeCell ref="B16:D16"/>
    <mergeCell ref="J70:N70"/>
    <mergeCell ref="B8:O8"/>
    <mergeCell ref="B9:O9"/>
    <mergeCell ref="B12:D15"/>
    <mergeCell ref="E12:E15"/>
    <mergeCell ref="F12:F15"/>
    <mergeCell ref="G12:G15"/>
    <mergeCell ref="H12:H15"/>
    <mergeCell ref="I12:I15"/>
    <mergeCell ref="J12:K13"/>
    <mergeCell ref="L12:O13"/>
    <mergeCell ref="J14:J15"/>
    <mergeCell ref="K14:K15"/>
    <mergeCell ref="J71:N71"/>
    <mergeCell ref="J75:N75"/>
    <mergeCell ref="J76:N76"/>
    <mergeCell ref="L14:L15"/>
    <mergeCell ref="M14:M15"/>
    <mergeCell ref="N14:N15"/>
  </mergeCells>
  <pageMargins left="0.11811023622047245" right="0.11811023622047245" top="0.15748031496062992" bottom="0.15748031496062992" header="0.31496062992125984" footer="0.31496062992125984"/>
  <pageSetup paperSize="5" scale="7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 Bas</dc:creator>
  <cp:lastModifiedBy>Ultimate</cp:lastModifiedBy>
  <cp:lastPrinted>2022-12-19T04:21:58Z</cp:lastPrinted>
  <dcterms:created xsi:type="dcterms:W3CDTF">2022-07-26T01:39:19Z</dcterms:created>
  <dcterms:modified xsi:type="dcterms:W3CDTF">2023-01-30T04:33:21Z</dcterms:modified>
</cp:coreProperties>
</file>