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 activeTab="3"/>
  </bookViews>
  <sheets>
    <sheet name="Tabel 4.1" sheetId="1" r:id="rId1"/>
    <sheet name="Tabel 4.2" sheetId="5" r:id="rId2"/>
    <sheet name="Tabel 4.3" sheetId="6" r:id="rId3"/>
    <sheet name="Tabel 4.4" sheetId="7" r:id="rId4"/>
  </sheets>
  <calcPr calcId="124519"/>
</workbook>
</file>

<file path=xl/calcChain.xml><?xml version="1.0" encoding="utf-8"?>
<calcChain xmlns="http://schemas.openxmlformats.org/spreadsheetml/2006/main">
  <c r="N38" i="6"/>
  <c r="N37"/>
  <c r="N36"/>
  <c r="N35"/>
  <c r="K38"/>
  <c r="K37"/>
  <c r="K36"/>
  <c r="K35"/>
  <c r="K34"/>
  <c r="K33"/>
  <c r="F36"/>
  <c r="E35"/>
  <c r="E36" i="7"/>
  <c r="D36"/>
  <c r="C36"/>
  <c r="E37" i="1"/>
  <c r="D36" i="5"/>
  <c r="D31"/>
  <c r="D30"/>
  <c r="D26"/>
  <c r="D22"/>
  <c r="D18"/>
  <c r="D15"/>
  <c r="D14"/>
  <c r="D10"/>
  <c r="C36"/>
  <c r="C31"/>
  <c r="C30"/>
  <c r="C26"/>
  <c r="C22"/>
  <c r="C18"/>
  <c r="C15"/>
  <c r="C14"/>
  <c r="C10"/>
  <c r="D37" i="1"/>
  <c r="E36" i="6"/>
  <c r="C35"/>
  <c r="D35"/>
  <c r="F35"/>
  <c r="E35" i="7"/>
  <c r="C35"/>
  <c r="D35"/>
</calcChain>
</file>

<file path=xl/sharedStrings.xml><?xml version="1.0" encoding="utf-8"?>
<sst xmlns="http://schemas.openxmlformats.org/spreadsheetml/2006/main" count="143" uniqueCount="76">
  <si>
    <t>Jumlah Izin Mendirikan Bangunan</t>
  </si>
  <si>
    <t xml:space="preserve">                                </t>
  </si>
  <si>
    <t xml:space="preserve">Bulan </t>
  </si>
  <si>
    <t>Jumlah Izin</t>
  </si>
  <si>
    <t>Jumlah Pendapatan ( Rp. )</t>
  </si>
  <si>
    <t>(1)</t>
  </si>
  <si>
    <t>(2)</t>
  </si>
  <si>
    <t>(3)</t>
  </si>
  <si>
    <t xml:space="preserve">Januari </t>
  </si>
  <si>
    <t xml:space="preserve">Februari </t>
  </si>
  <si>
    <t xml:space="preserve">Maret </t>
  </si>
  <si>
    <t xml:space="preserve">April </t>
  </si>
  <si>
    <t xml:space="preserve">Mei </t>
  </si>
  <si>
    <t xml:space="preserve">Juni </t>
  </si>
  <si>
    <r>
      <t xml:space="preserve">Juli </t>
    </r>
    <r>
      <rPr>
        <i/>
        <sz val="9"/>
        <color theme="1"/>
        <rFont val="Times New Roman"/>
        <family val="1"/>
      </rPr>
      <t xml:space="preserve"> </t>
    </r>
  </si>
  <si>
    <t xml:space="preserve">Agustus </t>
  </si>
  <si>
    <t xml:space="preserve">September </t>
  </si>
  <si>
    <t xml:space="preserve">Oktober </t>
  </si>
  <si>
    <t xml:space="preserve">November </t>
  </si>
  <si>
    <t xml:space="preserve">Desember </t>
  </si>
  <si>
    <t>Tabel 4.1</t>
  </si>
  <si>
    <t>Kecamatan</t>
  </si>
  <si>
    <t>Jumlah Rumah</t>
  </si>
  <si>
    <t>Jml Penduduk dg akses berkelanjutan air minum layak</t>
  </si>
  <si>
    <t xml:space="preserve"> 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</si>
  <si>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</si>
  <si>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</si>
  <si>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</si>
  <si>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</si>
  <si>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</si>
  <si>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</si>
  <si>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</si>
  <si>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</si>
  <si>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</si>
  <si>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</si>
  <si>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</si>
  <si>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</si>
  <si>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</si>
  <si>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</si>
  <si>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 xml:space="preserve"> 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</si>
  <si>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</si>
  <si>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</si>
  <si>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</si>
  <si>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</si>
  <si>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</si>
  <si>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</si>
  <si>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</si>
  <si>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</si>
  <si>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</si>
  <si>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</si>
  <si>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Tabel 4. 3</t>
  </si>
  <si>
    <t xml:space="preserve"> Jumlah Rumah dan Penduduk dg Akses Berkelanjutan Air Minum Layak </t>
  </si>
  <si>
    <t>Jumlah   2017</t>
  </si>
  <si>
    <t>di Kabupaten Klaten Tahun 2017</t>
  </si>
  <si>
    <t>Sumber:  Dinas Penanaman Modal dan Pelayanan Perijinan Satu Pintu, 2018</t>
  </si>
  <si>
    <t xml:space="preserve">                        Di Kabupaten KlatenTahun 2017</t>
  </si>
  <si>
    <t>Jumlah  2017</t>
  </si>
  <si>
    <t>Sumber : Dinas Kesehatan Kabupaten Klaten, 2018</t>
  </si>
  <si>
    <t>(4)</t>
  </si>
  <si>
    <t xml:space="preserve"> Jumlah Rumah Layak Huni, dan Tidak Layak Huni</t>
  </si>
  <si>
    <t>Sumber : Dinas  Perumahan dan Kawasan Permukiman   Kabupaten Klaten, 2018</t>
  </si>
  <si>
    <t>Di Kabupaten KlatenTahun 2017</t>
  </si>
  <si>
    <t>Luasan Permukiman</t>
  </si>
  <si>
    <t>Tabel 4. 4</t>
  </si>
  <si>
    <t>Tabel 4. 2</t>
  </si>
  <si>
    <t>Jumlah Luasan Permukiman (Ha)</t>
  </si>
  <si>
    <t>Jumlah Luasan Permukiman Tertata (Ha)</t>
  </si>
  <si>
    <r>
      <t>Sumber : Perda Nomor 11 Tahun 2011 tentang RTRW Tahun 2011</t>
    </r>
    <r>
      <rPr>
        <b/>
        <sz val="9"/>
        <color theme="1"/>
        <rFont val="Bookman Old Style"/>
        <family val="1"/>
      </rPr>
      <t>-</t>
    </r>
    <r>
      <rPr>
        <b/>
        <i/>
        <sz val="9"/>
        <color theme="1"/>
        <rFont val="Times New Roman"/>
        <family val="1"/>
      </rPr>
      <t>2031, dan Badan Informasi Geospasial</t>
    </r>
  </si>
  <si>
    <t>Jumlah  Luasan Permukiman Kumuh (Ha)*)</t>
  </si>
  <si>
    <t>*) Berdasarkan Keputusan Bupati Klaten Nomor 050/373/2014 tentang Penetapan Lokasi Perumahan Kumuh dan Permukiman Kumuh di Kabupaten Klaten</t>
  </si>
  <si>
    <t>Jumlah RTLH Berdasarkan PBDT 2015 (unit)</t>
  </si>
  <si>
    <t>Jumlah  Rumah Layak Huni (unit)</t>
  </si>
  <si>
    <t>Jumlah Rumah Tidak Layak Huni (unit)</t>
  </si>
  <si>
    <t>Jumlah Rumah (unit)</t>
  </si>
  <si>
    <t>ditangani</t>
  </si>
  <si>
    <t>Jumlah</t>
  </si>
</sst>
</file>

<file path=xl/styles.xml><?xml version="1.0" encoding="utf-8"?>
<styleSheet xmlns="http://schemas.openxmlformats.org/spreadsheetml/2006/main">
  <numFmts count="2">
    <numFmt numFmtId="41" formatCode="_(* #,##0_);_(* \(#,##0\);_(* &quot;-&quot;_);_(@_)"/>
    <numFmt numFmtId="164" formatCode="0.000"/>
  </numFmts>
  <fonts count="14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i/>
      <sz val="9"/>
      <color theme="1"/>
      <name val="Times New Roman"/>
      <family val="1"/>
    </font>
    <font>
      <b/>
      <sz val="9"/>
      <color theme="1"/>
      <name val="Bookman Old Style"/>
      <family val="1"/>
    </font>
    <font>
      <i/>
      <sz val="9"/>
      <color theme="1"/>
      <name val="Calibri"/>
      <family val="2"/>
      <scheme val="minor"/>
    </font>
    <font>
      <sz val="10"/>
      <color rgb="FF000000"/>
      <name val="Bookman Old Style"/>
      <family val="1"/>
    </font>
    <font>
      <sz val="10"/>
      <color theme="1"/>
      <name val="Calibri"/>
      <family val="2"/>
      <charset val="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BDD8F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75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 style="medium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indexed="64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/>
      <diagonal/>
    </border>
    <border>
      <left style="thin">
        <color auto="1"/>
      </left>
      <right style="medium">
        <color auto="1"/>
      </right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41">
    <xf numFmtId="0" fontId="0" fillId="0" borderId="0" xfId="0"/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justify"/>
    </xf>
    <xf numFmtId="0" fontId="5" fillId="0" borderId="14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 wrapText="1"/>
    </xf>
    <xf numFmtId="0" fontId="7" fillId="0" borderId="20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5" fillId="0" borderId="15" xfId="0" applyFont="1" applyBorder="1" applyAlignment="1">
      <alignment vertical="top" wrapText="1"/>
    </xf>
    <xf numFmtId="41" fontId="5" fillId="0" borderId="16" xfId="1" applyFont="1" applyBorder="1"/>
    <xf numFmtId="0" fontId="5" fillId="0" borderId="17" xfId="0" applyFont="1" applyBorder="1" applyAlignment="1">
      <alignment horizontal="center" vertical="top" wrapText="1"/>
    </xf>
    <xf numFmtId="0" fontId="5" fillId="0" borderId="18" xfId="0" applyFont="1" applyBorder="1" applyAlignment="1">
      <alignment vertical="top" wrapText="1"/>
    </xf>
    <xf numFmtId="0" fontId="5" fillId="0" borderId="18" xfId="0" applyFont="1" applyBorder="1" applyAlignment="1">
      <alignment horizontal="center" vertical="top" wrapText="1"/>
    </xf>
    <xf numFmtId="41" fontId="5" fillId="0" borderId="33" xfId="1" applyFont="1" applyBorder="1"/>
    <xf numFmtId="0" fontId="7" fillId="0" borderId="0" xfId="0" applyFont="1"/>
    <xf numFmtId="0" fontId="5" fillId="0" borderId="15" xfId="0" applyFont="1" applyFill="1" applyBorder="1" applyAlignment="1">
      <alignment horizontal="center" vertical="top" wrapText="1"/>
    </xf>
    <xf numFmtId="0" fontId="0" fillId="0" borderId="0" xfId="0"/>
    <xf numFmtId="0" fontId="0" fillId="0" borderId="0" xfId="0" applyAlignment="1">
      <alignment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5" fillId="0" borderId="1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/>
    </xf>
    <xf numFmtId="0" fontId="5" fillId="0" borderId="34" xfId="0" applyFont="1" applyBorder="1" applyAlignment="1">
      <alignment horizontal="left" vertical="top" wrapText="1"/>
    </xf>
    <xf numFmtId="0" fontId="8" fillId="0" borderId="15" xfId="0" applyFont="1" applyFill="1" applyBorder="1" applyAlignment="1">
      <alignment horizontal="center" vertical="top" wrapText="1"/>
    </xf>
    <xf numFmtId="3" fontId="8" fillId="0" borderId="16" xfId="0" applyNumberFormat="1" applyFont="1" applyFill="1" applyBorder="1" applyAlignment="1">
      <alignment horizontal="right" vertical="top" wrapText="1"/>
    </xf>
    <xf numFmtId="0" fontId="8" fillId="0" borderId="22" xfId="0" applyFont="1" applyFill="1" applyBorder="1" applyAlignment="1">
      <alignment horizontal="center" vertical="top" wrapText="1"/>
    </xf>
    <xf numFmtId="3" fontId="8" fillId="0" borderId="23" xfId="0" applyNumberFormat="1" applyFont="1" applyFill="1" applyBorder="1" applyAlignment="1">
      <alignment horizontal="right"/>
    </xf>
    <xf numFmtId="41" fontId="5" fillId="0" borderId="16" xfId="1" applyFont="1" applyFill="1" applyBorder="1" applyAlignment="1">
      <alignment horizontal="right"/>
    </xf>
    <xf numFmtId="41" fontId="5" fillId="0" borderId="16" xfId="1" applyFont="1" applyFill="1" applyBorder="1"/>
    <xf numFmtId="0" fontId="5" fillId="0" borderId="40" xfId="0" applyFont="1" applyFill="1" applyBorder="1" applyAlignment="1">
      <alignment horizontal="right" vertical="top" wrapText="1"/>
    </xf>
    <xf numFmtId="0" fontId="5" fillId="0" borderId="2" xfId="1" applyNumberFormat="1" applyFont="1" applyBorder="1" applyAlignment="1">
      <alignment horizontal="center" vertical="top"/>
    </xf>
    <xf numFmtId="0" fontId="5" fillId="0" borderId="12" xfId="1" applyNumberFormat="1" applyFont="1" applyBorder="1" applyAlignment="1">
      <alignment horizontal="center" vertical="top"/>
    </xf>
    <xf numFmtId="0" fontId="5" fillId="0" borderId="4" xfId="1" applyNumberFormat="1" applyFont="1" applyBorder="1" applyAlignment="1">
      <alignment horizontal="center" vertical="top"/>
    </xf>
    <xf numFmtId="0" fontId="5" fillId="0" borderId="5" xfId="1" applyNumberFormat="1" applyFont="1" applyBorder="1" applyAlignment="1">
      <alignment horizontal="center" vertical="top"/>
    </xf>
    <xf numFmtId="0" fontId="5" fillId="0" borderId="35" xfId="1" applyNumberFormat="1" applyFont="1" applyBorder="1" applyAlignment="1">
      <alignment horizontal="center" vertical="top"/>
    </xf>
    <xf numFmtId="0" fontId="5" fillId="0" borderId="36" xfId="1" applyNumberFormat="1" applyFont="1" applyBorder="1" applyAlignment="1">
      <alignment horizontal="center" vertical="top"/>
    </xf>
    <xf numFmtId="0" fontId="5" fillId="0" borderId="41" xfId="1" applyNumberFormat="1" applyFont="1" applyFill="1" applyBorder="1" applyAlignment="1">
      <alignment horizontal="center" vertical="top"/>
    </xf>
    <xf numFmtId="0" fontId="5" fillId="0" borderId="42" xfId="1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left"/>
    </xf>
    <xf numFmtId="0" fontId="5" fillId="0" borderId="40" xfId="0" applyFont="1" applyFill="1" applyBorder="1" applyAlignment="1">
      <alignment horizontal="right" wrapText="1"/>
    </xf>
    <xf numFmtId="0" fontId="0" fillId="0" borderId="0" xfId="0" applyAlignment="1"/>
    <xf numFmtId="0" fontId="5" fillId="0" borderId="43" xfId="0" applyFont="1" applyBorder="1" applyAlignment="1">
      <alignment horizontal="left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2" borderId="47" xfId="0" quotePrefix="1" applyFont="1" applyFill="1" applyBorder="1" applyAlignment="1">
      <alignment horizontal="center" wrapText="1"/>
    </xf>
    <xf numFmtId="0" fontId="5" fillId="2" borderId="48" xfId="0" quotePrefix="1" applyFont="1" applyFill="1" applyBorder="1" applyAlignment="1">
      <alignment horizontal="center" wrapText="1"/>
    </xf>
    <xf numFmtId="0" fontId="5" fillId="2" borderId="49" xfId="0" quotePrefix="1" applyFont="1" applyFill="1" applyBorder="1" applyAlignment="1">
      <alignment horizontal="center" wrapText="1"/>
    </xf>
    <xf numFmtId="164" fontId="4" fillId="0" borderId="4" xfId="1" applyNumberFormat="1" applyFont="1" applyBorder="1" applyAlignment="1">
      <alignment horizontal="center"/>
    </xf>
    <xf numFmtId="0" fontId="4" fillId="0" borderId="4" xfId="1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4" fillId="0" borderId="4" xfId="1" applyNumberFormat="1" applyFont="1" applyFill="1" applyBorder="1" applyAlignment="1">
      <alignment horizontal="center"/>
    </xf>
    <xf numFmtId="0" fontId="4" fillId="0" borderId="4" xfId="1" applyNumberFormat="1" applyFont="1" applyFill="1" applyBorder="1" applyAlignment="1">
      <alignment horizontal="center"/>
    </xf>
    <xf numFmtId="0" fontId="4" fillId="0" borderId="52" xfId="1" applyNumberFormat="1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4" fillId="0" borderId="55" xfId="0" applyFont="1" applyBorder="1" applyAlignment="1">
      <alignment horizontal="left" vertical="top"/>
    </xf>
    <xf numFmtId="0" fontId="4" fillId="0" borderId="55" xfId="0" applyFont="1" applyBorder="1" applyAlignment="1">
      <alignment horizontal="left" vertical="top" wrapText="1"/>
    </xf>
    <xf numFmtId="0" fontId="2" fillId="0" borderId="61" xfId="0" applyFont="1" applyFill="1" applyBorder="1" applyAlignment="1">
      <alignment horizontal="center" vertical="center" wrapText="1"/>
    </xf>
    <xf numFmtId="0" fontId="2" fillId="0" borderId="62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4" fillId="0" borderId="64" xfId="0" applyFont="1" applyBorder="1" applyAlignment="1">
      <alignment horizontal="left" vertical="top"/>
    </xf>
    <xf numFmtId="0" fontId="4" fillId="3" borderId="67" xfId="0" quotePrefix="1" applyFont="1" applyFill="1" applyBorder="1" applyAlignment="1">
      <alignment horizontal="center" vertical="top" wrapText="1"/>
    </xf>
    <xf numFmtId="0" fontId="4" fillId="3" borderId="68" xfId="0" quotePrefix="1" applyFont="1" applyFill="1" applyBorder="1" applyAlignment="1">
      <alignment horizontal="center" vertical="top" wrapText="1"/>
    </xf>
    <xf numFmtId="0" fontId="4" fillId="3" borderId="69" xfId="0" quotePrefix="1" applyFont="1" applyFill="1" applyBorder="1" applyAlignment="1">
      <alignment horizontal="center" vertical="top" wrapText="1"/>
    </xf>
    <xf numFmtId="0" fontId="5" fillId="0" borderId="58" xfId="0" applyFont="1" applyFill="1" applyBorder="1" applyAlignment="1">
      <alignment horizontal="right" vertical="top" wrapText="1"/>
    </xf>
    <xf numFmtId="0" fontId="4" fillId="0" borderId="70" xfId="0" applyFont="1" applyBorder="1" applyAlignment="1">
      <alignment horizontal="left" vertical="top" wrapText="1"/>
    </xf>
    <xf numFmtId="41" fontId="4" fillId="0" borderId="65" xfId="1" applyFont="1" applyBorder="1" applyAlignment="1">
      <alignment vertical="top" wrapText="1"/>
    </xf>
    <xf numFmtId="41" fontId="4" fillId="0" borderId="65" xfId="1" applyFont="1" applyBorder="1" applyAlignment="1">
      <alignment wrapText="1"/>
    </xf>
    <xf numFmtId="41" fontId="4" fillId="0" borderId="66" xfId="1" applyFont="1" applyBorder="1" applyAlignment="1">
      <alignment vertical="top" wrapText="1"/>
    </xf>
    <xf numFmtId="41" fontId="4" fillId="0" borderId="56" xfId="1" applyFont="1" applyBorder="1" applyAlignment="1">
      <alignment vertical="top" wrapText="1"/>
    </xf>
    <xf numFmtId="41" fontId="4" fillId="0" borderId="56" xfId="1" applyFont="1" applyBorder="1" applyAlignment="1">
      <alignment wrapText="1"/>
    </xf>
    <xf numFmtId="41" fontId="4" fillId="0" borderId="57" xfId="1" applyFont="1" applyBorder="1" applyAlignment="1">
      <alignment vertical="top" wrapText="1"/>
    </xf>
    <xf numFmtId="41" fontId="4" fillId="0" borderId="71" xfId="1" applyFont="1" applyBorder="1" applyAlignment="1">
      <alignment vertical="top" wrapText="1"/>
    </xf>
    <xf numFmtId="41" fontId="4" fillId="0" borderId="71" xfId="1" applyFont="1" applyBorder="1" applyAlignment="1">
      <alignment wrapText="1"/>
    </xf>
    <xf numFmtId="41" fontId="4" fillId="0" borderId="72" xfId="1" applyFont="1" applyBorder="1" applyAlignment="1">
      <alignment vertical="top" wrapText="1"/>
    </xf>
    <xf numFmtId="41" fontId="5" fillId="0" borderId="59" xfId="1" applyFont="1" applyFill="1" applyBorder="1" applyAlignment="1">
      <alignment horizontal="right" vertical="top"/>
    </xf>
    <xf numFmtId="41" fontId="4" fillId="0" borderId="59" xfId="1" applyFont="1" applyFill="1" applyBorder="1" applyAlignment="1">
      <alignment horizontal="right" vertical="top"/>
    </xf>
    <xf numFmtId="0" fontId="12" fillId="0" borderId="0" xfId="0" applyFont="1"/>
    <xf numFmtId="41" fontId="5" fillId="0" borderId="59" xfId="1" applyNumberFormat="1" applyFont="1" applyFill="1" applyBorder="1" applyAlignment="1">
      <alignment horizontal="center" vertical="top"/>
    </xf>
    <xf numFmtId="41" fontId="0" fillId="0" borderId="0" xfId="0" applyNumberFormat="1"/>
    <xf numFmtId="0" fontId="5" fillId="3" borderId="31" xfId="0" quotePrefix="1" applyFont="1" applyFill="1" applyBorder="1" applyAlignment="1">
      <alignment horizontal="center" vertical="top" wrapText="1"/>
    </xf>
    <xf numFmtId="0" fontId="5" fillId="3" borderId="32" xfId="0" quotePrefix="1" applyFont="1" applyFill="1" applyBorder="1" applyAlignment="1">
      <alignment horizontal="center" vertical="top" wrapText="1"/>
    </xf>
    <xf numFmtId="0" fontId="6" fillId="4" borderId="9" xfId="0" quotePrefix="1" applyFont="1" applyFill="1" applyBorder="1" applyAlignment="1">
      <alignment horizontal="center" vertical="top" wrapText="1"/>
    </xf>
    <xf numFmtId="0" fontId="6" fillId="4" borderId="10" xfId="0" quotePrefix="1" applyFont="1" applyFill="1" applyBorder="1" applyAlignment="1">
      <alignment horizontal="center" vertical="top" wrapText="1"/>
    </xf>
    <xf numFmtId="0" fontId="6" fillId="4" borderId="11" xfId="0" quotePrefix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right" wrapText="1"/>
    </xf>
    <xf numFmtId="0" fontId="2" fillId="0" borderId="51" xfId="1" applyNumberFormat="1" applyFont="1" applyFill="1" applyBorder="1" applyAlignment="1">
      <alignment horizontal="center"/>
    </xf>
    <xf numFmtId="0" fontId="4" fillId="0" borderId="2" xfId="1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2" fillId="0" borderId="73" xfId="1" applyNumberFormat="1" applyFont="1" applyFill="1" applyBorder="1" applyAlignment="1">
      <alignment horizontal="center"/>
    </xf>
    <xf numFmtId="0" fontId="2" fillId="0" borderId="74" xfId="0" applyFont="1" applyFill="1" applyBorder="1" applyAlignment="1">
      <alignment horizontal="center"/>
    </xf>
    <xf numFmtId="0" fontId="6" fillId="5" borderId="44" xfId="0" applyFont="1" applyFill="1" applyBorder="1" applyAlignment="1">
      <alignment horizontal="center" vertical="center" wrapText="1"/>
    </xf>
    <xf numFmtId="0" fontId="6" fillId="5" borderId="45" xfId="0" applyFont="1" applyFill="1" applyBorder="1" applyAlignment="1">
      <alignment horizontal="center" vertical="center" wrapText="1"/>
    </xf>
    <xf numFmtId="0" fontId="6" fillId="5" borderId="46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top" wrapText="1"/>
    </xf>
    <xf numFmtId="41" fontId="6" fillId="0" borderId="26" xfId="1" applyFont="1" applyFill="1" applyBorder="1"/>
    <xf numFmtId="41" fontId="13" fillId="0" borderId="60" xfId="0" applyNumberFormat="1" applyFont="1" applyBorder="1"/>
    <xf numFmtId="0" fontId="6" fillId="0" borderId="37" xfId="0" applyFont="1" applyFill="1" applyBorder="1" applyAlignment="1">
      <alignment horizontal="right" vertical="top" wrapText="1"/>
    </xf>
    <xf numFmtId="0" fontId="6" fillId="0" borderId="38" xfId="1" applyNumberFormat="1" applyFont="1" applyFill="1" applyBorder="1" applyAlignment="1">
      <alignment horizontal="center" vertical="top"/>
    </xf>
    <xf numFmtId="0" fontId="6" fillId="0" borderId="39" xfId="1" applyNumberFormat="1" applyFont="1" applyFill="1" applyBorder="1" applyAlignment="1">
      <alignment horizontal="center" vertical="top"/>
    </xf>
    <xf numFmtId="0" fontId="2" fillId="0" borderId="64" xfId="0" applyFont="1" applyFill="1" applyBorder="1" applyAlignment="1">
      <alignment horizontal="right" vertical="top" wrapText="1"/>
    </xf>
    <xf numFmtId="41" fontId="2" fillId="0" borderId="65" xfId="1" applyFont="1" applyFill="1" applyBorder="1" applyAlignment="1">
      <alignment vertical="top"/>
    </xf>
    <xf numFmtId="41" fontId="2" fillId="0" borderId="66" xfId="1" applyFont="1" applyBorder="1" applyAlignment="1"/>
    <xf numFmtId="0" fontId="0" fillId="6" borderId="0" xfId="0" applyFill="1"/>
    <xf numFmtId="41" fontId="0" fillId="6" borderId="0" xfId="0" applyNumberFormat="1" applyFill="1"/>
    <xf numFmtId="2" fontId="0" fillId="0" borderId="0" xfId="0" applyNumberFormat="1"/>
    <xf numFmtId="0" fontId="5" fillId="3" borderId="30" xfId="0" quotePrefix="1" applyFont="1" applyFill="1" applyBorder="1" applyAlignment="1">
      <alignment horizontal="center" vertical="top" wrapText="1"/>
    </xf>
    <xf numFmtId="0" fontId="5" fillId="3" borderId="31" xfId="0" applyFont="1" applyFill="1" applyBorder="1" applyAlignment="1">
      <alignment horizontal="center" vertical="top" wrapText="1"/>
    </xf>
    <xf numFmtId="0" fontId="5" fillId="0" borderId="14" xfId="0" applyFont="1" applyFill="1" applyBorder="1" applyAlignment="1">
      <alignment horizontal="right" vertical="top" wrapText="1"/>
    </xf>
    <xf numFmtId="0" fontId="5" fillId="0" borderId="15" xfId="0" applyFont="1" applyFill="1" applyBorder="1" applyAlignment="1">
      <alignment horizontal="right" vertical="top" wrapText="1"/>
    </xf>
    <xf numFmtId="0" fontId="5" fillId="0" borderId="21" xfId="0" applyFont="1" applyFill="1" applyBorder="1" applyAlignment="1">
      <alignment horizontal="right" vertical="top" wrapText="1"/>
    </xf>
    <xf numFmtId="0" fontId="5" fillId="0" borderId="22" xfId="0" applyFont="1" applyFill="1" applyBorder="1" applyAlignment="1">
      <alignment horizontal="right" vertical="top" wrapText="1"/>
    </xf>
    <xf numFmtId="0" fontId="6" fillId="0" borderId="24" xfId="0" applyFont="1" applyFill="1" applyBorder="1" applyAlignment="1">
      <alignment horizontal="right" vertical="top" wrapText="1"/>
    </xf>
    <xf numFmtId="0" fontId="6" fillId="0" borderId="25" xfId="0" applyFont="1" applyFill="1" applyBorder="1" applyAlignment="1">
      <alignment horizontal="right" vertical="top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27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7" fillId="0" borderId="0" xfId="0" applyFont="1" applyFill="1" applyBorder="1" applyAlignment="1">
      <alignment horizontal="left" vertical="top" wrapText="1"/>
    </xf>
    <xf numFmtId="0" fontId="11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9" fillId="0" borderId="54" xfId="0" applyFont="1" applyFill="1" applyBorder="1" applyAlignment="1">
      <alignment horizontal="center" vertical="top" wrapText="1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2060"/>
  </sheetPr>
  <dimension ref="B4:E42"/>
  <sheetViews>
    <sheetView topLeftCell="A4" workbookViewId="0">
      <selection activeCell="G15" sqref="G15"/>
    </sheetView>
  </sheetViews>
  <sheetFormatPr defaultRowHeight="15"/>
  <cols>
    <col min="1" max="1" width="12.28515625" customWidth="1"/>
    <col min="2" max="2" width="6.140625" customWidth="1"/>
    <col min="3" max="3" width="14.5703125" customWidth="1"/>
    <col min="4" max="4" width="13.28515625" customWidth="1"/>
    <col min="5" max="5" width="23.7109375" customWidth="1"/>
  </cols>
  <sheetData>
    <row r="4" spans="2:5">
      <c r="B4" s="124" t="s">
        <v>20</v>
      </c>
      <c r="C4" s="124"/>
      <c r="D4" s="124"/>
      <c r="E4" s="124"/>
    </row>
    <row r="5" spans="2:5">
      <c r="B5" s="125" t="s">
        <v>0</v>
      </c>
      <c r="C5" s="125"/>
      <c r="D5" s="125"/>
      <c r="E5" s="125"/>
    </row>
    <row r="6" spans="2:5">
      <c r="B6" s="125" t="s">
        <v>53</v>
      </c>
      <c r="C6" s="125"/>
      <c r="D6" s="125"/>
      <c r="E6" s="125"/>
    </row>
    <row r="7" spans="2:5">
      <c r="B7" s="3" t="s">
        <v>1</v>
      </c>
      <c r="C7" s="1"/>
      <c r="D7" s="1"/>
      <c r="E7" s="1"/>
    </row>
    <row r="8" spans="2:5" ht="15.75" thickBot="1">
      <c r="B8" s="2"/>
      <c r="C8" s="1"/>
      <c r="D8" s="1"/>
      <c r="E8" s="1"/>
    </row>
    <row r="9" spans="2:5" ht="16.5" thickTop="1" thickBot="1">
      <c r="B9" s="126" t="s">
        <v>2</v>
      </c>
      <c r="C9" s="127"/>
      <c r="D9" s="127" t="s">
        <v>3</v>
      </c>
      <c r="E9" s="130" t="s">
        <v>4</v>
      </c>
    </row>
    <row r="10" spans="2:5" ht="15.75" thickBot="1">
      <c r="B10" s="128"/>
      <c r="C10" s="129"/>
      <c r="D10" s="129"/>
      <c r="E10" s="131"/>
    </row>
    <row r="11" spans="2:5" ht="15.75" thickBot="1">
      <c r="B11" s="116" t="s">
        <v>5</v>
      </c>
      <c r="C11" s="117"/>
      <c r="D11" s="90" t="s">
        <v>6</v>
      </c>
      <c r="E11" s="91" t="s">
        <v>7</v>
      </c>
    </row>
    <row r="12" spans="2:5">
      <c r="B12" s="6"/>
      <c r="C12" s="7"/>
      <c r="D12" s="8"/>
      <c r="E12" s="9"/>
    </row>
    <row r="13" spans="2:5">
      <c r="B13" s="4">
        <v>1</v>
      </c>
      <c r="C13" s="10" t="s">
        <v>8</v>
      </c>
      <c r="D13" s="5">
        <v>0</v>
      </c>
      <c r="E13" s="11"/>
    </row>
    <row r="14" spans="2:5">
      <c r="B14" s="4"/>
      <c r="C14" s="10"/>
      <c r="D14" s="5"/>
      <c r="E14" s="11"/>
    </row>
    <row r="15" spans="2:5">
      <c r="B15" s="4">
        <v>2</v>
      </c>
      <c r="C15" s="10" t="s">
        <v>9</v>
      </c>
      <c r="D15" s="5">
        <v>0</v>
      </c>
      <c r="E15" s="11"/>
    </row>
    <row r="16" spans="2:5">
      <c r="B16" s="4"/>
      <c r="C16" s="10"/>
      <c r="D16" s="5"/>
      <c r="E16" s="11"/>
    </row>
    <row r="17" spans="2:5">
      <c r="B17" s="4">
        <v>3</v>
      </c>
      <c r="C17" s="10" t="s">
        <v>10</v>
      </c>
      <c r="D17" s="5">
        <v>0</v>
      </c>
      <c r="E17" s="11"/>
    </row>
    <row r="18" spans="2:5">
      <c r="B18" s="4"/>
      <c r="C18" s="10"/>
      <c r="D18" s="5"/>
      <c r="E18" s="11"/>
    </row>
    <row r="19" spans="2:5">
      <c r="B19" s="4">
        <v>4</v>
      </c>
      <c r="C19" s="10" t="s">
        <v>11</v>
      </c>
      <c r="D19" s="5">
        <v>23</v>
      </c>
      <c r="E19" s="11">
        <v>49264527</v>
      </c>
    </row>
    <row r="20" spans="2:5">
      <c r="B20" s="4"/>
      <c r="C20" s="10"/>
      <c r="D20" s="5"/>
      <c r="E20" s="11"/>
    </row>
    <row r="21" spans="2:5">
      <c r="B21" s="4">
        <v>5</v>
      </c>
      <c r="C21" s="10" t="s">
        <v>12</v>
      </c>
      <c r="D21" s="5">
        <v>51</v>
      </c>
      <c r="E21" s="11">
        <v>103380467</v>
      </c>
    </row>
    <row r="22" spans="2:5">
      <c r="B22" s="4"/>
      <c r="C22" s="10"/>
      <c r="D22" s="5"/>
      <c r="E22" s="11"/>
    </row>
    <row r="23" spans="2:5">
      <c r="B23" s="4">
        <v>6</v>
      </c>
      <c r="C23" s="10" t="s">
        <v>13</v>
      </c>
      <c r="D23" s="5">
        <v>25</v>
      </c>
      <c r="E23" s="11">
        <v>66643947</v>
      </c>
    </row>
    <row r="24" spans="2:5">
      <c r="B24" s="4"/>
      <c r="C24" s="10"/>
      <c r="D24" s="5"/>
      <c r="E24" s="11"/>
    </row>
    <row r="25" spans="2:5">
      <c r="B25" s="4">
        <v>7</v>
      </c>
      <c r="C25" s="10" t="s">
        <v>14</v>
      </c>
      <c r="D25" s="5">
        <v>55</v>
      </c>
      <c r="E25" s="11">
        <v>116222095</v>
      </c>
    </row>
    <row r="26" spans="2:5">
      <c r="B26" s="4"/>
      <c r="C26" s="10"/>
      <c r="D26" s="5"/>
      <c r="E26" s="11"/>
    </row>
    <row r="27" spans="2:5">
      <c r="B27" s="4">
        <v>8</v>
      </c>
      <c r="C27" s="10" t="s">
        <v>15</v>
      </c>
      <c r="D27" s="5">
        <v>85</v>
      </c>
      <c r="E27" s="11">
        <v>410984222</v>
      </c>
    </row>
    <row r="28" spans="2:5">
      <c r="B28" s="4"/>
      <c r="C28" s="10"/>
      <c r="D28" s="5"/>
      <c r="E28" s="11"/>
    </row>
    <row r="29" spans="2:5">
      <c r="B29" s="4">
        <v>9</v>
      </c>
      <c r="C29" s="10" t="s">
        <v>16</v>
      </c>
      <c r="D29" s="5">
        <v>31</v>
      </c>
      <c r="E29" s="11">
        <v>66465083</v>
      </c>
    </row>
    <row r="30" spans="2:5">
      <c r="B30" s="4"/>
      <c r="C30" s="10"/>
      <c r="D30" s="5"/>
      <c r="E30" s="11"/>
    </row>
    <row r="31" spans="2:5">
      <c r="B31" s="4">
        <v>10</v>
      </c>
      <c r="C31" s="10" t="s">
        <v>17</v>
      </c>
      <c r="D31" s="5">
        <v>81</v>
      </c>
      <c r="E31" s="11">
        <v>103565750</v>
      </c>
    </row>
    <row r="32" spans="2:5">
      <c r="B32" s="4"/>
      <c r="C32" s="10"/>
      <c r="D32" s="5"/>
      <c r="E32" s="11"/>
    </row>
    <row r="33" spans="2:5">
      <c r="B33" s="4">
        <v>11</v>
      </c>
      <c r="C33" s="10" t="s">
        <v>18</v>
      </c>
      <c r="D33" s="5">
        <v>82</v>
      </c>
      <c r="E33" s="11">
        <v>296785733</v>
      </c>
    </row>
    <row r="34" spans="2:5">
      <c r="B34" s="4"/>
      <c r="C34" s="10"/>
      <c r="D34" s="5"/>
      <c r="E34" s="11"/>
    </row>
    <row r="35" spans="2:5">
      <c r="B35" s="4">
        <v>12</v>
      </c>
      <c r="C35" s="10" t="s">
        <v>19</v>
      </c>
      <c r="D35" s="5">
        <v>64</v>
      </c>
      <c r="E35" s="11">
        <v>346926112</v>
      </c>
    </row>
    <row r="36" spans="2:5" ht="15.75" thickBot="1">
      <c r="B36" s="12"/>
      <c r="C36" s="13"/>
      <c r="D36" s="14"/>
      <c r="E36" s="15"/>
    </row>
    <row r="37" spans="2:5" s="18" customFormat="1">
      <c r="B37" s="122" t="s">
        <v>52</v>
      </c>
      <c r="C37" s="123"/>
      <c r="D37" s="104">
        <f>SUM(D13:D36)</f>
        <v>497</v>
      </c>
      <c r="E37" s="105">
        <f>SUM(E13:E36)</f>
        <v>1560237936</v>
      </c>
    </row>
    <row r="38" spans="2:5">
      <c r="B38" s="118">
        <v>2016</v>
      </c>
      <c r="C38" s="119"/>
      <c r="D38" s="17">
        <v>898</v>
      </c>
      <c r="E38" s="31">
        <v>2975014559</v>
      </c>
    </row>
    <row r="39" spans="2:5">
      <c r="B39" s="118">
        <v>2015</v>
      </c>
      <c r="C39" s="119"/>
      <c r="D39" s="17">
        <v>872</v>
      </c>
      <c r="E39" s="30">
        <v>3403990600</v>
      </c>
    </row>
    <row r="40" spans="2:5">
      <c r="B40" s="118">
        <v>2014</v>
      </c>
      <c r="C40" s="119"/>
      <c r="D40" s="26">
        <v>724</v>
      </c>
      <c r="E40" s="27">
        <v>1843927254</v>
      </c>
    </row>
    <row r="41" spans="2:5" ht="15.75" thickBot="1">
      <c r="B41" s="120">
        <v>2013</v>
      </c>
      <c r="C41" s="121"/>
      <c r="D41" s="28">
        <v>715</v>
      </c>
      <c r="E41" s="29">
        <v>1882183733</v>
      </c>
    </row>
    <row r="42" spans="2:5" ht="15.75" thickTop="1">
      <c r="B42" s="16" t="s">
        <v>54</v>
      </c>
      <c r="C42" s="1"/>
      <c r="D42" s="1"/>
      <c r="E42" s="1"/>
    </row>
  </sheetData>
  <mergeCells count="12">
    <mergeCell ref="B4:E4"/>
    <mergeCell ref="B5:E5"/>
    <mergeCell ref="B6:E6"/>
    <mergeCell ref="B9:C10"/>
    <mergeCell ref="D9:D10"/>
    <mergeCell ref="E9:E10"/>
    <mergeCell ref="B11:C11"/>
    <mergeCell ref="B39:C39"/>
    <mergeCell ref="B40:C40"/>
    <mergeCell ref="B41:C41"/>
    <mergeCell ref="B38:C38"/>
    <mergeCell ref="B37:C37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70C0"/>
  </sheetPr>
  <dimension ref="B4:F39"/>
  <sheetViews>
    <sheetView topLeftCell="A19" workbookViewId="0">
      <selection activeCell="G18" sqref="G18"/>
    </sheetView>
  </sheetViews>
  <sheetFormatPr defaultRowHeight="15"/>
  <cols>
    <col min="1" max="1" width="11" customWidth="1"/>
    <col min="2" max="2" width="21.140625" customWidth="1"/>
    <col min="3" max="3" width="14.140625" customWidth="1"/>
    <col min="4" max="4" width="26.28515625" customWidth="1"/>
  </cols>
  <sheetData>
    <row r="4" spans="2:4">
      <c r="B4" s="132" t="s">
        <v>64</v>
      </c>
      <c r="C4" s="132"/>
      <c r="D4" s="132"/>
    </row>
    <row r="5" spans="2:4">
      <c r="B5" s="133" t="s">
        <v>51</v>
      </c>
      <c r="C5" s="133"/>
      <c r="D5" s="133"/>
    </row>
    <row r="6" spans="2:4">
      <c r="B6" s="134" t="s">
        <v>55</v>
      </c>
      <c r="C6" s="134"/>
      <c r="D6" s="134"/>
    </row>
    <row r="7" spans="2:4" ht="15.75" thickBot="1">
      <c r="B7" s="20"/>
      <c r="C7" s="21"/>
      <c r="D7" s="21"/>
    </row>
    <row r="8" spans="2:4" ht="24.75" thickTop="1">
      <c r="B8" s="49" t="s">
        <v>21</v>
      </c>
      <c r="C8" s="50" t="s">
        <v>22</v>
      </c>
      <c r="D8" s="51" t="s">
        <v>23</v>
      </c>
    </row>
    <row r="9" spans="2:4">
      <c r="B9" s="92" t="s">
        <v>5</v>
      </c>
      <c r="C9" s="93" t="s">
        <v>6</v>
      </c>
      <c r="D9" s="94" t="s">
        <v>7</v>
      </c>
    </row>
    <row r="10" spans="2:4">
      <c r="B10" s="22" t="s">
        <v>24</v>
      </c>
      <c r="C10" s="33">
        <f>7262*2</f>
        <v>14524</v>
      </c>
      <c r="D10" s="34">
        <f>22925+26475</f>
        <v>49400</v>
      </c>
    </row>
    <row r="11" spans="2:4">
      <c r="B11" s="23" t="s">
        <v>25</v>
      </c>
      <c r="C11" s="35">
        <v>10876</v>
      </c>
      <c r="D11" s="36">
        <v>33235</v>
      </c>
    </row>
    <row r="12" spans="2:4">
      <c r="B12" s="23" t="s">
        <v>26</v>
      </c>
      <c r="C12" s="35">
        <v>15464</v>
      </c>
      <c r="D12" s="36">
        <v>55570</v>
      </c>
    </row>
    <row r="13" spans="2:4">
      <c r="B13" s="23" t="s">
        <v>27</v>
      </c>
      <c r="C13" s="35">
        <v>15347</v>
      </c>
      <c r="D13" s="36">
        <v>27448</v>
      </c>
    </row>
    <row r="14" spans="2:4">
      <c r="B14" s="23" t="s">
        <v>28</v>
      </c>
      <c r="C14" s="35">
        <f>7708+8567</f>
        <v>16275</v>
      </c>
      <c r="D14" s="36">
        <f>32864+31189</f>
        <v>64053</v>
      </c>
    </row>
    <row r="15" spans="2:4">
      <c r="B15" s="23" t="s">
        <v>29</v>
      </c>
      <c r="C15" s="35">
        <f>9837+10056</f>
        <v>19893</v>
      </c>
      <c r="D15" s="36">
        <f>32575+31435</f>
        <v>64010</v>
      </c>
    </row>
    <row r="16" spans="2:4">
      <c r="B16" s="23" t="s">
        <v>30</v>
      </c>
      <c r="C16" s="35">
        <v>8748</v>
      </c>
      <c r="D16" s="36">
        <v>31435</v>
      </c>
    </row>
    <row r="17" spans="2:4">
      <c r="B17" s="23" t="s">
        <v>31</v>
      </c>
      <c r="C17" s="35">
        <v>4892</v>
      </c>
      <c r="D17" s="36">
        <v>16175</v>
      </c>
    </row>
    <row r="18" spans="2:4">
      <c r="B18" s="23" t="s">
        <v>32</v>
      </c>
      <c r="C18" s="35">
        <f>8429+6996</f>
        <v>15425</v>
      </c>
      <c r="D18" s="36">
        <f>31597+28040</f>
        <v>59637</v>
      </c>
    </row>
    <row r="19" spans="2:4">
      <c r="B19" s="23" t="s">
        <v>33</v>
      </c>
      <c r="C19" s="35">
        <v>12392</v>
      </c>
      <c r="D19" s="36">
        <v>40975</v>
      </c>
    </row>
    <row r="20" spans="2:4">
      <c r="B20" s="23" t="s">
        <v>34</v>
      </c>
      <c r="C20" s="35">
        <v>9495</v>
      </c>
      <c r="D20" s="36">
        <v>29484</v>
      </c>
    </row>
    <row r="21" spans="2:4">
      <c r="B21" s="23" t="s">
        <v>35</v>
      </c>
      <c r="C21" s="35">
        <v>10602</v>
      </c>
      <c r="D21" s="36">
        <v>38430</v>
      </c>
    </row>
    <row r="22" spans="2:4">
      <c r="B22" s="23" t="s">
        <v>36</v>
      </c>
      <c r="C22" s="35">
        <f>8105+9215</f>
        <v>17320</v>
      </c>
      <c r="D22" s="36">
        <f>33308+30802</f>
        <v>64110</v>
      </c>
    </row>
    <row r="23" spans="2:4">
      <c r="B23" s="23" t="s">
        <v>37</v>
      </c>
      <c r="C23" s="35">
        <v>12540</v>
      </c>
      <c r="D23" s="36">
        <v>17494</v>
      </c>
    </row>
    <row r="24" spans="2:4">
      <c r="B24" s="23" t="s">
        <v>38</v>
      </c>
      <c r="C24" s="35">
        <v>12250</v>
      </c>
      <c r="D24" s="36">
        <v>50546</v>
      </c>
    </row>
    <row r="25" spans="2:4">
      <c r="B25" s="24" t="s">
        <v>39</v>
      </c>
      <c r="C25" s="35">
        <v>14159</v>
      </c>
      <c r="D25" s="36">
        <v>59583</v>
      </c>
    </row>
    <row r="26" spans="2:4">
      <c r="B26" s="23" t="s">
        <v>40</v>
      </c>
      <c r="C26" s="35">
        <f>7219+9396</f>
        <v>16615</v>
      </c>
      <c r="D26" s="36">
        <f>19028+38747</f>
        <v>57775</v>
      </c>
    </row>
    <row r="27" spans="2:4">
      <c r="B27" s="23" t="s">
        <v>41</v>
      </c>
      <c r="C27" s="35">
        <v>11934</v>
      </c>
      <c r="D27" s="36">
        <v>39967</v>
      </c>
    </row>
    <row r="28" spans="2:4">
      <c r="B28" s="23" t="s">
        <v>42</v>
      </c>
      <c r="C28" s="35">
        <v>10683</v>
      </c>
      <c r="D28" s="36">
        <v>45206</v>
      </c>
    </row>
    <row r="29" spans="2:4">
      <c r="B29" s="23" t="s">
        <v>43</v>
      </c>
      <c r="C29" s="35">
        <v>10853</v>
      </c>
      <c r="D29" s="36">
        <v>49711</v>
      </c>
    </row>
    <row r="30" spans="2:4">
      <c r="B30" s="23" t="s">
        <v>44</v>
      </c>
      <c r="C30" s="35">
        <f>6634+6772</f>
        <v>13406</v>
      </c>
      <c r="D30" s="36">
        <f>23562+32167</f>
        <v>55729</v>
      </c>
    </row>
    <row r="31" spans="2:4">
      <c r="B31" s="23" t="s">
        <v>45</v>
      </c>
      <c r="C31" s="35">
        <f>7400+7659</f>
        <v>15059</v>
      </c>
      <c r="D31" s="36">
        <f>24778+8980</f>
        <v>33758</v>
      </c>
    </row>
    <row r="32" spans="2:4">
      <c r="B32" s="23" t="s">
        <v>46</v>
      </c>
      <c r="C32" s="35">
        <v>10063</v>
      </c>
      <c r="D32" s="36">
        <v>35828</v>
      </c>
    </row>
    <row r="33" spans="2:6">
      <c r="B33" s="23" t="s">
        <v>47</v>
      </c>
      <c r="C33" s="35">
        <v>10720</v>
      </c>
      <c r="D33" s="36">
        <v>39311</v>
      </c>
    </row>
    <row r="34" spans="2:6">
      <c r="B34" s="23" t="s">
        <v>48</v>
      </c>
      <c r="C34" s="35">
        <v>12635</v>
      </c>
      <c r="D34" s="36">
        <v>36794</v>
      </c>
    </row>
    <row r="35" spans="2:6">
      <c r="B35" s="25" t="s">
        <v>49</v>
      </c>
      <c r="C35" s="37">
        <v>11397</v>
      </c>
      <c r="D35" s="38">
        <v>45593</v>
      </c>
    </row>
    <row r="36" spans="2:6" s="18" customFormat="1">
      <c r="B36" s="107" t="s">
        <v>56</v>
      </c>
      <c r="C36" s="108">
        <f>SUM(C10:C35)</f>
        <v>333567</v>
      </c>
      <c r="D36" s="109">
        <f>SUM(D10:D35)</f>
        <v>1141257</v>
      </c>
    </row>
    <row r="37" spans="2:6" ht="15.75" thickBot="1">
      <c r="B37" s="32">
        <v>2016</v>
      </c>
      <c r="C37" s="39">
        <v>324167</v>
      </c>
      <c r="D37" s="40">
        <v>963280</v>
      </c>
    </row>
    <row r="38" spans="2:6" ht="15.75" thickTop="1">
      <c r="B38" s="19"/>
      <c r="C38" s="19"/>
      <c r="D38" s="19"/>
    </row>
    <row r="39" spans="2:6">
      <c r="B39" s="135" t="s">
        <v>57</v>
      </c>
      <c r="C39" s="135"/>
      <c r="D39" s="135"/>
      <c r="F39" s="18"/>
    </row>
  </sheetData>
  <mergeCells count="4">
    <mergeCell ref="B4:D4"/>
    <mergeCell ref="B5:D5"/>
    <mergeCell ref="B6:D6"/>
    <mergeCell ref="B39:D39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3:N38"/>
  <sheetViews>
    <sheetView topLeftCell="A19" workbookViewId="0">
      <selection activeCell="E39" sqref="E39"/>
    </sheetView>
  </sheetViews>
  <sheetFormatPr defaultRowHeight="15"/>
  <cols>
    <col min="1" max="1" width="5.85546875" customWidth="1"/>
    <col min="2" max="2" width="20.7109375" customWidth="1"/>
    <col min="3" max="3" width="17" customWidth="1"/>
    <col min="4" max="4" width="17" style="18" customWidth="1"/>
    <col min="5" max="5" width="20.42578125" customWidth="1"/>
    <col min="6" max="6" width="20.140625" customWidth="1"/>
  </cols>
  <sheetData>
    <row r="3" spans="2:6">
      <c r="B3" s="132" t="s">
        <v>50</v>
      </c>
      <c r="C3" s="132"/>
      <c r="D3" s="132"/>
      <c r="E3" s="132"/>
      <c r="F3" s="132"/>
    </row>
    <row r="4" spans="2:6" ht="15" customHeight="1">
      <c r="B4" s="133" t="s">
        <v>59</v>
      </c>
      <c r="C4" s="133"/>
      <c r="D4" s="133"/>
      <c r="E4" s="133"/>
      <c r="F4" s="133"/>
    </row>
    <row r="5" spans="2:6">
      <c r="B5" s="134" t="s">
        <v>55</v>
      </c>
      <c r="C5" s="134"/>
      <c r="D5" s="134"/>
      <c r="E5" s="134"/>
      <c r="F5" s="134"/>
    </row>
    <row r="6" spans="2:6" ht="15.75" thickBot="1">
      <c r="B6" s="20"/>
      <c r="C6" s="21"/>
      <c r="D6" s="21"/>
      <c r="E6" s="21"/>
    </row>
    <row r="7" spans="2:6" ht="39" thickTop="1">
      <c r="B7" s="67" t="s">
        <v>21</v>
      </c>
      <c r="C7" s="68" t="s">
        <v>73</v>
      </c>
      <c r="D7" s="68" t="s">
        <v>70</v>
      </c>
      <c r="E7" s="68" t="s">
        <v>72</v>
      </c>
      <c r="F7" s="69" t="s">
        <v>71</v>
      </c>
    </row>
    <row r="8" spans="2:6">
      <c r="B8" s="71" t="s">
        <v>5</v>
      </c>
      <c r="C8" s="72" t="s">
        <v>6</v>
      </c>
      <c r="D8" s="72"/>
      <c r="E8" s="72" t="s">
        <v>7</v>
      </c>
      <c r="F8" s="73" t="s">
        <v>58</v>
      </c>
    </row>
    <row r="9" spans="2:6">
      <c r="B9" s="70" t="s">
        <v>24</v>
      </c>
      <c r="C9" s="76">
        <v>14514</v>
      </c>
      <c r="D9" s="77">
        <v>729</v>
      </c>
      <c r="E9" s="77">
        <v>695</v>
      </c>
      <c r="F9" s="78">
        <v>13819</v>
      </c>
    </row>
    <row r="10" spans="2:6">
      <c r="B10" s="66" t="s">
        <v>25</v>
      </c>
      <c r="C10" s="79">
        <v>10676</v>
      </c>
      <c r="D10" s="80">
        <v>461</v>
      </c>
      <c r="E10" s="80">
        <v>427</v>
      </c>
      <c r="F10" s="81">
        <v>10249</v>
      </c>
    </row>
    <row r="11" spans="2:6">
      <c r="B11" s="66" t="s">
        <v>26</v>
      </c>
      <c r="C11" s="79">
        <v>15464</v>
      </c>
      <c r="D11" s="80">
        <v>1268</v>
      </c>
      <c r="E11" s="80">
        <v>1214</v>
      </c>
      <c r="F11" s="81">
        <v>14250</v>
      </c>
    </row>
    <row r="12" spans="2:6">
      <c r="B12" s="66" t="s">
        <v>27</v>
      </c>
      <c r="C12" s="79">
        <v>15347</v>
      </c>
      <c r="D12" s="80">
        <v>4530</v>
      </c>
      <c r="E12" s="80">
        <v>4261</v>
      </c>
      <c r="F12" s="81">
        <v>11086</v>
      </c>
    </row>
    <row r="13" spans="2:6">
      <c r="B13" s="66" t="s">
        <v>28</v>
      </c>
      <c r="C13" s="79">
        <v>16273</v>
      </c>
      <c r="D13" s="80">
        <v>1523</v>
      </c>
      <c r="E13" s="80">
        <v>1263</v>
      </c>
      <c r="F13" s="81">
        <v>15010</v>
      </c>
    </row>
    <row r="14" spans="2:6">
      <c r="B14" s="66" t="s">
        <v>29</v>
      </c>
      <c r="C14" s="79">
        <v>19693</v>
      </c>
      <c r="D14" s="80">
        <v>2844</v>
      </c>
      <c r="E14" s="80">
        <v>2803</v>
      </c>
      <c r="F14" s="81">
        <v>16890</v>
      </c>
    </row>
    <row r="15" spans="2:6">
      <c r="B15" s="66" t="s">
        <v>30</v>
      </c>
      <c r="C15" s="79">
        <v>8748</v>
      </c>
      <c r="D15" s="80">
        <v>399</v>
      </c>
      <c r="E15" s="80">
        <v>379</v>
      </c>
      <c r="F15" s="81">
        <v>8369</v>
      </c>
    </row>
    <row r="16" spans="2:6">
      <c r="B16" s="66" t="s">
        <v>31</v>
      </c>
      <c r="C16" s="79">
        <v>4892</v>
      </c>
      <c r="D16" s="80">
        <v>168</v>
      </c>
      <c r="E16" s="80">
        <v>154</v>
      </c>
      <c r="F16" s="81">
        <v>4738</v>
      </c>
    </row>
    <row r="17" spans="2:11">
      <c r="B17" s="66" t="s">
        <v>32</v>
      </c>
      <c r="C17" s="79">
        <v>15425</v>
      </c>
      <c r="D17" s="80">
        <v>454</v>
      </c>
      <c r="E17" s="80">
        <v>418</v>
      </c>
      <c r="F17" s="81">
        <v>15007</v>
      </c>
    </row>
    <row r="18" spans="2:11">
      <c r="B18" s="66" t="s">
        <v>33</v>
      </c>
      <c r="C18" s="79">
        <v>12392</v>
      </c>
      <c r="D18" s="80">
        <v>1022</v>
      </c>
      <c r="E18" s="80">
        <v>975</v>
      </c>
      <c r="F18" s="81">
        <v>11417</v>
      </c>
    </row>
    <row r="19" spans="2:11">
      <c r="B19" s="66" t="s">
        <v>34</v>
      </c>
      <c r="C19" s="79">
        <v>9495</v>
      </c>
      <c r="D19" s="80">
        <v>1264</v>
      </c>
      <c r="E19" s="80">
        <v>1201</v>
      </c>
      <c r="F19" s="81">
        <v>8294</v>
      </c>
    </row>
    <row r="20" spans="2:11">
      <c r="B20" s="66" t="s">
        <v>35</v>
      </c>
      <c r="C20" s="79">
        <v>10602</v>
      </c>
      <c r="D20" s="80">
        <v>521</v>
      </c>
      <c r="E20" s="80">
        <v>492</v>
      </c>
      <c r="F20" s="81">
        <v>10110</v>
      </c>
    </row>
    <row r="21" spans="2:11">
      <c r="B21" s="66" t="s">
        <v>36</v>
      </c>
      <c r="C21" s="79">
        <v>8105</v>
      </c>
      <c r="D21" s="80">
        <v>348</v>
      </c>
      <c r="E21" s="80">
        <v>295</v>
      </c>
      <c r="F21" s="81">
        <v>7810</v>
      </c>
    </row>
    <row r="22" spans="2:11">
      <c r="B22" s="66" t="s">
        <v>37</v>
      </c>
      <c r="C22" s="79">
        <v>12540</v>
      </c>
      <c r="D22" s="80">
        <v>416</v>
      </c>
      <c r="E22" s="80">
        <v>400</v>
      </c>
      <c r="F22" s="81">
        <v>12140</v>
      </c>
    </row>
    <row r="23" spans="2:11">
      <c r="B23" s="66" t="s">
        <v>38</v>
      </c>
      <c r="C23" s="79">
        <v>12250</v>
      </c>
      <c r="D23" s="80">
        <v>1172</v>
      </c>
      <c r="E23" s="80">
        <v>1038</v>
      </c>
      <c r="F23" s="81">
        <v>11212</v>
      </c>
    </row>
    <row r="24" spans="2:11">
      <c r="B24" s="65" t="s">
        <v>39</v>
      </c>
      <c r="C24" s="79">
        <v>14159</v>
      </c>
      <c r="D24" s="80">
        <v>741</v>
      </c>
      <c r="E24" s="80">
        <v>698</v>
      </c>
      <c r="F24" s="81">
        <v>13461</v>
      </c>
    </row>
    <row r="25" spans="2:11">
      <c r="B25" s="66" t="s">
        <v>40</v>
      </c>
      <c r="C25" s="79">
        <v>16614</v>
      </c>
      <c r="D25" s="80">
        <v>746</v>
      </c>
      <c r="E25" s="80">
        <v>710</v>
      </c>
      <c r="F25" s="81">
        <v>15904</v>
      </c>
    </row>
    <row r="26" spans="2:11">
      <c r="B26" s="66" t="s">
        <v>41</v>
      </c>
      <c r="C26" s="79">
        <v>11934</v>
      </c>
      <c r="D26" s="80">
        <v>207</v>
      </c>
      <c r="E26" s="80">
        <v>190</v>
      </c>
      <c r="F26" s="81">
        <v>11744</v>
      </c>
    </row>
    <row r="27" spans="2:11">
      <c r="B27" s="66" t="s">
        <v>42</v>
      </c>
      <c r="C27" s="79">
        <v>10583</v>
      </c>
      <c r="D27" s="80">
        <v>143</v>
      </c>
      <c r="E27" s="80">
        <v>119</v>
      </c>
      <c r="F27" s="81">
        <v>10464</v>
      </c>
    </row>
    <row r="28" spans="2:11">
      <c r="B28" s="66" t="s">
        <v>43</v>
      </c>
      <c r="C28" s="79">
        <v>10853</v>
      </c>
      <c r="D28" s="80">
        <v>528</v>
      </c>
      <c r="E28" s="80">
        <v>474</v>
      </c>
      <c r="F28" s="81">
        <v>10379</v>
      </c>
    </row>
    <row r="29" spans="2:11">
      <c r="B29" s="66" t="s">
        <v>44</v>
      </c>
      <c r="C29" s="79">
        <v>13406</v>
      </c>
      <c r="D29" s="80">
        <v>1052</v>
      </c>
      <c r="E29" s="80">
        <v>1013</v>
      </c>
      <c r="F29" s="81">
        <v>12393</v>
      </c>
    </row>
    <row r="30" spans="2:11">
      <c r="B30" s="66" t="s">
        <v>45</v>
      </c>
      <c r="C30" s="79">
        <v>14172</v>
      </c>
      <c r="D30" s="80">
        <v>2128</v>
      </c>
      <c r="E30" s="80">
        <v>1890</v>
      </c>
      <c r="F30" s="81">
        <v>12282</v>
      </c>
    </row>
    <row r="31" spans="2:11">
      <c r="B31" s="66" t="s">
        <v>46</v>
      </c>
      <c r="C31" s="79">
        <v>10063</v>
      </c>
      <c r="D31" s="80">
        <v>1372</v>
      </c>
      <c r="E31" s="80">
        <v>1314</v>
      </c>
      <c r="F31" s="81">
        <v>8749</v>
      </c>
    </row>
    <row r="32" spans="2:11">
      <c r="B32" s="66" t="s">
        <v>47</v>
      </c>
      <c r="C32" s="79">
        <v>10720</v>
      </c>
      <c r="D32" s="80">
        <v>168</v>
      </c>
      <c r="E32" s="80">
        <v>141</v>
      </c>
      <c r="F32" s="81">
        <v>10579</v>
      </c>
      <c r="I32" s="113"/>
      <c r="J32" s="113" t="s">
        <v>74</v>
      </c>
      <c r="K32" s="113" t="s">
        <v>75</v>
      </c>
    </row>
    <row r="33" spans="2:14">
      <c r="B33" s="66" t="s">
        <v>48</v>
      </c>
      <c r="C33" s="79">
        <v>12636</v>
      </c>
      <c r="D33" s="80">
        <v>375</v>
      </c>
      <c r="E33" s="80">
        <v>360</v>
      </c>
      <c r="F33" s="81">
        <v>12276</v>
      </c>
      <c r="I33" s="113">
        <v>2016</v>
      </c>
      <c r="J33" s="113">
        <v>1087</v>
      </c>
      <c r="K33" s="113">
        <f>24774-1087</f>
        <v>23687</v>
      </c>
    </row>
    <row r="34" spans="2:14" ht="15.75" thickBot="1">
      <c r="B34" s="75" t="s">
        <v>49</v>
      </c>
      <c r="C34" s="82">
        <v>11397</v>
      </c>
      <c r="D34" s="83">
        <v>195</v>
      </c>
      <c r="E34" s="83">
        <v>184</v>
      </c>
      <c r="F34" s="84">
        <v>11213</v>
      </c>
      <c r="I34" s="113">
        <v>2017</v>
      </c>
      <c r="J34" s="113">
        <v>2378</v>
      </c>
      <c r="K34" s="114">
        <f>+E36-J34</f>
        <v>21309</v>
      </c>
    </row>
    <row r="35" spans="2:14">
      <c r="B35" s="110" t="s">
        <v>56</v>
      </c>
      <c r="C35" s="111">
        <f>SUM(C9:C34)</f>
        <v>322953</v>
      </c>
      <c r="D35" s="111">
        <f>SUM(D9:D34)</f>
        <v>24774</v>
      </c>
      <c r="E35" s="111">
        <f>SUM(E9:E34)</f>
        <v>23108</v>
      </c>
      <c r="F35" s="112">
        <f>SUM(F9:F34)</f>
        <v>299845</v>
      </c>
      <c r="I35">
        <v>2018</v>
      </c>
      <c r="K35" s="89">
        <f>+K34-J34</f>
        <v>18931</v>
      </c>
      <c r="M35">
        <v>322953</v>
      </c>
      <c r="N35" s="115">
        <f>+K35/M35*100</f>
        <v>5.8618436738472779</v>
      </c>
    </row>
    <row r="36" spans="2:14" ht="16.5" thickBot="1">
      <c r="B36" s="74">
        <v>2016</v>
      </c>
      <c r="C36" s="85">
        <v>324167</v>
      </c>
      <c r="D36" s="86">
        <v>24774</v>
      </c>
      <c r="E36" s="88">
        <f>++D36-1087</f>
        <v>23687</v>
      </c>
      <c r="F36" s="106">
        <f>+C36-D36</f>
        <v>299393</v>
      </c>
      <c r="I36" s="87">
        <v>2019</v>
      </c>
      <c r="J36" s="89"/>
      <c r="K36" s="89">
        <f>+K35-J34</f>
        <v>16553</v>
      </c>
      <c r="M36" s="18">
        <v>322953</v>
      </c>
      <c r="N36" s="115">
        <f t="shared" ref="N36:N38" si="0">+K36/M36*100</f>
        <v>5.1255136196288626</v>
      </c>
    </row>
    <row r="37" spans="2:14" ht="15.75" thickTop="1">
      <c r="B37" s="19"/>
      <c r="C37" s="19"/>
      <c r="D37" s="19"/>
      <c r="E37" s="19"/>
      <c r="I37" s="113">
        <v>2020</v>
      </c>
      <c r="K37" s="89">
        <f>+K36-J34</f>
        <v>14175</v>
      </c>
      <c r="M37" s="18">
        <v>322953</v>
      </c>
      <c r="N37" s="115">
        <f t="shared" si="0"/>
        <v>4.3891835654104465</v>
      </c>
    </row>
    <row r="38" spans="2:14">
      <c r="B38" s="135" t="s">
        <v>60</v>
      </c>
      <c r="C38" s="135"/>
      <c r="D38" s="135"/>
      <c r="E38" s="135"/>
      <c r="G38" s="89"/>
      <c r="I38" s="113">
        <v>2021</v>
      </c>
      <c r="K38" s="89">
        <f>+K37-J34</f>
        <v>11797</v>
      </c>
      <c r="M38" s="18">
        <v>322953</v>
      </c>
      <c r="N38" s="115">
        <f t="shared" si="0"/>
        <v>3.6528535111920308</v>
      </c>
    </row>
  </sheetData>
  <mergeCells count="4">
    <mergeCell ref="B38:E38"/>
    <mergeCell ref="B5:F5"/>
    <mergeCell ref="B4:F4"/>
    <mergeCell ref="B3:F3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B3:E38"/>
  <sheetViews>
    <sheetView tabSelected="1" topLeftCell="A19" workbookViewId="0">
      <selection activeCell="H31" sqref="H31"/>
    </sheetView>
  </sheetViews>
  <sheetFormatPr defaultRowHeight="15"/>
  <cols>
    <col min="1" max="1" width="7" customWidth="1"/>
    <col min="2" max="2" width="20.5703125" customWidth="1"/>
    <col min="3" max="3" width="18.7109375" customWidth="1"/>
    <col min="4" max="4" width="20.28515625" customWidth="1"/>
    <col min="5" max="5" width="22" customWidth="1"/>
  </cols>
  <sheetData>
    <row r="3" spans="2:5">
      <c r="B3" s="137" t="s">
        <v>63</v>
      </c>
      <c r="C3" s="137"/>
      <c r="D3" s="137"/>
      <c r="E3" s="137"/>
    </row>
    <row r="4" spans="2:5" ht="15" customHeight="1">
      <c r="B4" s="138" t="s">
        <v>62</v>
      </c>
      <c r="C4" s="138"/>
      <c r="D4" s="138"/>
      <c r="E4" s="138"/>
    </row>
    <row r="5" spans="2:5">
      <c r="B5" s="139" t="s">
        <v>61</v>
      </c>
      <c r="C5" s="139"/>
      <c r="D5" s="139"/>
      <c r="E5" s="139"/>
    </row>
    <row r="6" spans="2:5" ht="15.75" thickBot="1">
      <c r="B6" s="41"/>
      <c r="C6" s="42"/>
      <c r="D6" s="42"/>
      <c r="E6" s="47"/>
    </row>
    <row r="7" spans="2:5" ht="36.75" thickTop="1">
      <c r="B7" s="101" t="s">
        <v>21</v>
      </c>
      <c r="C7" s="102" t="s">
        <v>65</v>
      </c>
      <c r="D7" s="102" t="s">
        <v>66</v>
      </c>
      <c r="E7" s="103" t="s">
        <v>68</v>
      </c>
    </row>
    <row r="8" spans="2:5" ht="15.75" thickBot="1">
      <c r="B8" s="52" t="s">
        <v>5</v>
      </c>
      <c r="C8" s="53" t="s">
        <v>6</v>
      </c>
      <c r="D8" s="53" t="s">
        <v>7</v>
      </c>
      <c r="E8" s="54" t="s">
        <v>58</v>
      </c>
    </row>
    <row r="9" spans="2:5">
      <c r="B9" s="43" t="s">
        <v>24</v>
      </c>
      <c r="C9" s="58">
        <v>1210.221</v>
      </c>
      <c r="D9" s="58">
        <v>994.10799999999995</v>
      </c>
      <c r="E9" s="59">
        <v>51.54</v>
      </c>
    </row>
    <row r="10" spans="2:5">
      <c r="B10" s="44" t="s">
        <v>25</v>
      </c>
      <c r="C10" s="60">
        <v>908.78599999999994</v>
      </c>
      <c r="D10" s="60">
        <v>745.98900000000003</v>
      </c>
      <c r="E10" s="57"/>
    </row>
    <row r="11" spans="2:5">
      <c r="B11" s="44" t="s">
        <v>26</v>
      </c>
      <c r="C11" s="60">
        <v>1167.971</v>
      </c>
      <c r="D11" s="60">
        <v>952.73</v>
      </c>
      <c r="E11" s="57"/>
    </row>
    <row r="12" spans="2:5">
      <c r="B12" s="44" t="s">
        <v>27</v>
      </c>
      <c r="C12" s="55">
        <v>1875.5060000000001</v>
      </c>
      <c r="D12" s="55">
        <v>1849.9549999999999</v>
      </c>
      <c r="E12" s="57"/>
    </row>
    <row r="13" spans="2:5">
      <c r="B13" s="44" t="s">
        <v>28</v>
      </c>
      <c r="C13" s="55">
        <v>1422.1690000000001</v>
      </c>
      <c r="D13" s="55">
        <v>1158.1780000000001</v>
      </c>
      <c r="E13" s="57"/>
    </row>
    <row r="14" spans="2:5">
      <c r="B14" s="44" t="s">
        <v>29</v>
      </c>
      <c r="C14" s="60">
        <v>1578.317</v>
      </c>
      <c r="D14" s="60">
        <v>1381.385</v>
      </c>
      <c r="E14" s="57"/>
    </row>
    <row r="15" spans="2:5">
      <c r="B15" s="44" t="s">
        <v>30</v>
      </c>
      <c r="C15" s="55">
        <v>703.47</v>
      </c>
      <c r="D15" s="55">
        <v>959.61099999999999</v>
      </c>
      <c r="E15" s="57"/>
    </row>
    <row r="16" spans="2:5">
      <c r="B16" s="44" t="s">
        <v>31</v>
      </c>
      <c r="C16" s="55">
        <v>366.08300000000003</v>
      </c>
      <c r="D16" s="61">
        <v>266.13299999999998</v>
      </c>
      <c r="E16" s="57"/>
    </row>
    <row r="17" spans="2:5">
      <c r="B17" s="44" t="s">
        <v>32</v>
      </c>
      <c r="C17" s="55">
        <v>1257.5450000000001</v>
      </c>
      <c r="D17" s="61">
        <v>1025.53</v>
      </c>
      <c r="E17" s="57"/>
    </row>
    <row r="18" spans="2:5">
      <c r="B18" s="44" t="s">
        <v>33</v>
      </c>
      <c r="C18" s="61">
        <v>1454.3209999999999</v>
      </c>
      <c r="D18" s="61">
        <v>1259.325</v>
      </c>
      <c r="E18" s="57"/>
    </row>
    <row r="19" spans="2:5">
      <c r="B19" s="44" t="s">
        <v>34</v>
      </c>
      <c r="C19" s="55">
        <v>1448.5070000000001</v>
      </c>
      <c r="D19" s="55">
        <v>1225.3389999999999</v>
      </c>
      <c r="E19" s="57"/>
    </row>
    <row r="20" spans="2:5">
      <c r="B20" s="44" t="s">
        <v>35</v>
      </c>
      <c r="C20" s="61">
        <v>866.29100000000005</v>
      </c>
      <c r="D20" s="61">
        <v>645.77499999999998</v>
      </c>
      <c r="E20" s="57"/>
    </row>
    <row r="21" spans="2:5">
      <c r="B21" s="44" t="s">
        <v>36</v>
      </c>
      <c r="C21" s="55">
        <v>1022.793</v>
      </c>
      <c r="D21" s="55">
        <v>882.61400000000003</v>
      </c>
      <c r="E21" s="57"/>
    </row>
    <row r="22" spans="2:5">
      <c r="B22" s="44" t="s">
        <v>37</v>
      </c>
      <c r="C22" s="56">
        <v>1026.2619999999999</v>
      </c>
      <c r="D22" s="56">
        <v>779.447</v>
      </c>
      <c r="E22" s="57"/>
    </row>
    <row r="23" spans="2:5">
      <c r="B23" s="44" t="s">
        <v>38</v>
      </c>
      <c r="C23" s="55">
        <v>1060.8040000000001</v>
      </c>
      <c r="D23" s="55">
        <v>841.44399999999996</v>
      </c>
      <c r="E23" s="57"/>
    </row>
    <row r="24" spans="2:5">
      <c r="B24" s="45" t="s">
        <v>39</v>
      </c>
      <c r="C24" s="55">
        <v>1221.0940000000001</v>
      </c>
      <c r="D24" s="55">
        <v>959.61099999999999</v>
      </c>
      <c r="E24" s="57"/>
    </row>
    <row r="25" spans="2:5">
      <c r="B25" s="44" t="s">
        <v>40</v>
      </c>
      <c r="C25" s="56">
        <v>1252.55</v>
      </c>
      <c r="D25" s="56">
        <v>974.01700000000005</v>
      </c>
      <c r="E25" s="57"/>
    </row>
    <row r="26" spans="2:5">
      <c r="B26" s="44" t="s">
        <v>41</v>
      </c>
      <c r="C26" s="55">
        <v>906.61199999999997</v>
      </c>
      <c r="D26" s="55">
        <v>613.52</v>
      </c>
      <c r="E26" s="57">
        <v>16.77</v>
      </c>
    </row>
    <row r="27" spans="2:5">
      <c r="B27" s="44" t="s">
        <v>42</v>
      </c>
      <c r="C27" s="56">
        <v>749.18899999999996</v>
      </c>
      <c r="D27" s="56">
        <v>561.48800000000006</v>
      </c>
      <c r="E27" s="57"/>
    </row>
    <row r="28" spans="2:5">
      <c r="B28" s="44" t="s">
        <v>43</v>
      </c>
      <c r="C28" s="55">
        <v>973.38300000000004</v>
      </c>
      <c r="D28" s="55">
        <v>727.80600000000004</v>
      </c>
      <c r="E28" s="57"/>
    </row>
    <row r="29" spans="2:5">
      <c r="B29" s="44" t="s">
        <v>44</v>
      </c>
      <c r="C29" s="56">
        <v>1314.2239999999999</v>
      </c>
      <c r="D29" s="56">
        <v>1089.2539999999999</v>
      </c>
      <c r="E29" s="57"/>
    </row>
    <row r="30" spans="2:5">
      <c r="B30" s="44" t="s">
        <v>45</v>
      </c>
      <c r="C30" s="55">
        <v>1625.81</v>
      </c>
      <c r="D30" s="55">
        <v>1383.921</v>
      </c>
      <c r="E30" s="57"/>
    </row>
    <row r="31" spans="2:5">
      <c r="B31" s="44" t="s">
        <v>46</v>
      </c>
      <c r="C31" s="62">
        <v>2353.7669999999998</v>
      </c>
      <c r="D31" s="62">
        <v>2219.1979999999999</v>
      </c>
      <c r="E31" s="57"/>
    </row>
    <row r="32" spans="2:5">
      <c r="B32" s="44" t="s">
        <v>47</v>
      </c>
      <c r="C32" s="56">
        <v>1008.771</v>
      </c>
      <c r="D32" s="56">
        <v>636.46699999999998</v>
      </c>
      <c r="E32" s="57">
        <v>83.82</v>
      </c>
    </row>
    <row r="33" spans="2:5">
      <c r="B33" s="44" t="s">
        <v>48</v>
      </c>
      <c r="C33" s="56">
        <v>712.93200000000002</v>
      </c>
      <c r="D33" s="56">
        <v>599.65099999999995</v>
      </c>
      <c r="E33" s="57">
        <v>61.75</v>
      </c>
    </row>
    <row r="34" spans="2:5" ht="15.75" thickBot="1">
      <c r="B34" s="48" t="s">
        <v>49</v>
      </c>
      <c r="C34" s="63">
        <v>924.93799999999999</v>
      </c>
      <c r="D34" s="63">
        <v>737.71699999999998</v>
      </c>
      <c r="E34" s="64">
        <v>22.62</v>
      </c>
    </row>
    <row r="35" spans="2:5">
      <c r="B35" s="95" t="s">
        <v>56</v>
      </c>
      <c r="C35" s="99">
        <f t="shared" ref="C35:E36" si="0">SUM(C9:C34)</f>
        <v>30412.316000000003</v>
      </c>
      <c r="D35" s="96">
        <f t="shared" si="0"/>
        <v>25470.213000000007</v>
      </c>
      <c r="E35" s="100">
        <f t="shared" si="0"/>
        <v>236.5</v>
      </c>
    </row>
    <row r="36" spans="2:5" ht="15.75" thickBot="1">
      <c r="B36" s="46">
        <v>2016</v>
      </c>
      <c r="C36" s="97">
        <f t="shared" si="0"/>
        <v>59614.411</v>
      </c>
      <c r="D36" s="97">
        <f t="shared" si="0"/>
        <v>49946.318000000014</v>
      </c>
      <c r="E36" s="98">
        <f t="shared" si="0"/>
        <v>421.46</v>
      </c>
    </row>
    <row r="37" spans="2:5" ht="15" customHeight="1" thickTop="1">
      <c r="B37" s="140" t="s">
        <v>67</v>
      </c>
      <c r="C37" s="140"/>
      <c r="D37" s="140"/>
      <c r="E37" s="140"/>
    </row>
    <row r="38" spans="2:5" ht="26.25" customHeight="1">
      <c r="B38" s="136" t="s">
        <v>69</v>
      </c>
      <c r="C38" s="136"/>
      <c r="D38" s="136"/>
      <c r="E38" s="136"/>
    </row>
  </sheetData>
  <mergeCells count="5">
    <mergeCell ref="B38:E38"/>
    <mergeCell ref="B3:E3"/>
    <mergeCell ref="B4:E4"/>
    <mergeCell ref="B5:E5"/>
    <mergeCell ref="B37:E37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Tabel 4.1</vt:lpstr>
      <vt:lpstr>Tabel 4.2</vt:lpstr>
      <vt:lpstr>Tabel 4.3</vt:lpstr>
      <vt:lpstr>Tabel 4.4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Agnie2</dc:creator>
  <cp:lastModifiedBy>Agnie2</cp:lastModifiedBy>
  <cp:lastPrinted>2018-02-09T02:14:52Z</cp:lastPrinted>
  <dcterms:created xsi:type="dcterms:W3CDTF">2017-05-14T10:26:28Z</dcterms:created>
  <dcterms:modified xsi:type="dcterms:W3CDTF">2018-05-16T02:38:57Z</dcterms:modified>
</cp:coreProperties>
</file>