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Tugas Lain\Data Sektoral DPUPR\"/>
    </mc:Choice>
  </mc:AlternateContent>
  <xr:revisionPtr revIDLastSave="0" documentId="8_{8E4D33DA-7AD1-4B9F-8DBB-96F4E7A89094}" xr6:coauthVersionLast="46" xr6:coauthVersionMax="46" xr10:uidLastSave="{00000000-0000-0000-0000-000000000000}"/>
  <bookViews>
    <workbookView xWindow="-120" yWindow="-120" windowWidth="24240" windowHeight="13140" xr2:uid="{21248BEA-C52C-4BFF-84A1-89BE9B6BA1F5}"/>
  </bookViews>
  <sheets>
    <sheet name="Tabel 3.8" sheetId="1" r:id="rId1"/>
  </sheets>
  <definedNames>
    <definedName name="_xlnm.Print_Area" localSheetId="0">'Tabel 3.8'!$A$1:$D$39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 s="1"/>
  <c r="C7" i="1"/>
  <c r="D7" i="1"/>
  <c r="C8" i="1"/>
  <c r="D8" i="1" s="1"/>
  <c r="C9" i="1"/>
  <c r="D9" i="1"/>
  <c r="C10" i="1"/>
  <c r="D10" i="1" s="1"/>
  <c r="C11" i="1"/>
  <c r="D11" i="1"/>
  <c r="C12" i="1"/>
  <c r="D12" i="1" s="1"/>
  <c r="C13" i="1"/>
  <c r="D13" i="1"/>
  <c r="C14" i="1"/>
  <c r="D14" i="1" s="1"/>
  <c r="C15" i="1"/>
  <c r="D15" i="1"/>
  <c r="C16" i="1"/>
  <c r="D16" i="1" s="1"/>
  <c r="C17" i="1"/>
  <c r="D17" i="1"/>
  <c r="C18" i="1"/>
  <c r="D18" i="1" s="1"/>
  <c r="C19" i="1"/>
  <c r="D19" i="1"/>
  <c r="C20" i="1"/>
  <c r="D20" i="1" s="1"/>
  <c r="C21" i="1"/>
  <c r="D21" i="1"/>
  <c r="C22" i="1"/>
  <c r="D22" i="1" s="1"/>
  <c r="C23" i="1"/>
  <c r="D23" i="1"/>
  <c r="C24" i="1"/>
  <c r="D24" i="1" s="1"/>
  <c r="C25" i="1"/>
  <c r="D25" i="1"/>
  <c r="C26" i="1"/>
  <c r="D26" i="1" s="1"/>
  <c r="C27" i="1"/>
  <c r="D27" i="1"/>
  <c r="C28" i="1"/>
  <c r="D28" i="1" s="1"/>
  <c r="C29" i="1"/>
  <c r="D29" i="1"/>
  <c r="C30" i="1"/>
  <c r="D30" i="1" s="1"/>
  <c r="C31" i="1"/>
  <c r="D31" i="1"/>
  <c r="C32" i="1"/>
  <c r="D32" i="1" s="1"/>
</calcChain>
</file>

<file path=xl/sharedStrings.xml><?xml version="1.0" encoding="utf-8"?>
<sst xmlns="http://schemas.openxmlformats.org/spreadsheetml/2006/main" count="66" uniqueCount="66">
  <si>
    <t>= 170 m3</t>
  </si>
  <si>
    <t>= 17 x 10 m3</t>
  </si>
  <si>
    <t>= Jumlah armada x kapasitas armada</t>
  </si>
  <si>
    <t>Volume sampah yg diangkut/hari</t>
  </si>
  <si>
    <t>Catatan :</t>
  </si>
  <si>
    <t>Sumber :   Dinas Pekerjaan Umum dan Penataan Ruang Kabupaten Klaten, 2021</t>
  </si>
  <si>
    <t>TOTAL</t>
  </si>
  <si>
    <t>CAWAS</t>
  </si>
  <si>
    <t>26.</t>
  </si>
  <si>
    <t>KARANGDOWO</t>
  </si>
  <si>
    <t>25.</t>
  </si>
  <si>
    <t>BAYAT</t>
  </si>
  <si>
    <t>24.</t>
  </si>
  <si>
    <t>TRUCUK</t>
  </si>
  <si>
    <t>23.</t>
  </si>
  <si>
    <t>PEDAN</t>
  </si>
  <si>
    <t>22.</t>
  </si>
  <si>
    <t>POLANHARJO</t>
  </si>
  <si>
    <t>21.</t>
  </si>
  <si>
    <t>TULUNG</t>
  </si>
  <si>
    <t>20.</t>
  </si>
  <si>
    <t>KARANGANOM</t>
  </si>
  <si>
    <t>19.</t>
  </si>
  <si>
    <t>JATINOM</t>
  </si>
  <si>
    <t>18.</t>
  </si>
  <si>
    <t>JUWIRING</t>
  </si>
  <si>
    <t>17.</t>
  </si>
  <si>
    <t>CEPER</t>
  </si>
  <si>
    <t>16.</t>
  </si>
  <si>
    <t>WONOSARI</t>
  </si>
  <si>
    <t>15.</t>
  </si>
  <si>
    <t>DELANGGU</t>
  </si>
  <si>
    <t>14.</t>
  </si>
  <si>
    <t>KEMALANG</t>
  </si>
  <si>
    <t>13.</t>
  </si>
  <si>
    <t>MANISRENGGO</t>
  </si>
  <si>
    <t>12.</t>
  </si>
  <si>
    <t>KARANGNONGKO</t>
  </si>
  <si>
    <t>11.</t>
  </si>
  <si>
    <t>PRAMBANAN</t>
  </si>
  <si>
    <t>10.</t>
  </si>
  <si>
    <t>GANTIWARNO</t>
  </si>
  <si>
    <t>9.</t>
  </si>
  <si>
    <t>JOGONALAN</t>
  </si>
  <si>
    <t>8.</t>
  </si>
  <si>
    <t>KEBONARUM</t>
  </si>
  <si>
    <t>7.</t>
  </si>
  <si>
    <t>NGAWEN</t>
  </si>
  <si>
    <t>6.</t>
  </si>
  <si>
    <t>KALIKOTES</t>
  </si>
  <si>
    <t>5.</t>
  </si>
  <si>
    <t>WEDI</t>
  </si>
  <si>
    <t>4.</t>
  </si>
  <si>
    <t>KLATEN SELATAN</t>
  </si>
  <si>
    <t>3.</t>
  </si>
  <si>
    <t>KLATEN TENGAH</t>
  </si>
  <si>
    <t>2.</t>
  </si>
  <si>
    <t>KLATEN UTARA</t>
  </si>
  <si>
    <t>1.</t>
  </si>
  <si>
    <t>VOLUME SAMPAH YANG DITANGANI (M3)</t>
  </si>
  <si>
    <t>PRODUKSI SAMPAH (M3)</t>
  </si>
  <si>
    <t>NAMA KECAMATAN</t>
  </si>
  <si>
    <t>NO</t>
  </si>
  <si>
    <t>Tahun 2020</t>
  </si>
  <si>
    <t>Jumlah Produksi Sampah Di Kabupaten Klaten</t>
  </si>
  <si>
    <t>Tabel 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</si>
</sst>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9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 Light"/>
      <family val="1"/>
      <scheme val="major"/>
    </font>
    <font>
      <sz val="12"/>
      <color theme="1"/>
      <name val="Arial Narrow"/>
      <family val="2"/>
    </font>
    <font>
      <b/>
      <i/>
      <sz val="10"/>
      <color theme="1"/>
      <name val="Calibri Light"/>
      <family val="1"/>
      <scheme val="major"/>
    </font>
    <font>
      <sz val="9"/>
      <color theme="1"/>
      <name val="Bookman Old Style"/>
      <family val="1"/>
    </font>
    <font>
      <i/>
      <sz val="9"/>
      <color rgb="FF000000"/>
      <name val="Bookman Old Style"/>
      <family val="1"/>
    </font>
    <font>
      <b/>
      <sz val="9"/>
      <color theme="1"/>
      <name val="Bookman Old Style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164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165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D464-B6A5-4E08-924E-1AFBDD40F304}">
  <dimension ref="A1:D39"/>
  <sheetViews>
    <sheetView tabSelected="1" workbookViewId="0">
      <selection activeCell="A2" sqref="A2:D2"/>
    </sheetView>
  </sheetViews>
  <sheetFormatPr defaultRowHeight="15" x14ac:dyDescent="0.25"/>
  <cols>
    <col min="1" max="1" width="5" customWidth="1"/>
    <col min="2" max="2" width="31.5703125" customWidth="1"/>
    <col min="3" max="3" width="16.85546875" customWidth="1"/>
    <col min="4" max="4" width="18.5703125" customWidth="1"/>
  </cols>
  <sheetData>
    <row r="1" spans="1:4" x14ac:dyDescent="0.25">
      <c r="A1" s="21" t="s">
        <v>65</v>
      </c>
      <c r="B1" s="21"/>
      <c r="C1" s="21"/>
      <c r="D1" s="21"/>
    </row>
    <row r="2" spans="1:4" x14ac:dyDescent="0.25">
      <c r="A2" s="20" t="s">
        <v>64</v>
      </c>
      <c r="B2" s="20"/>
      <c r="C2" s="20"/>
      <c r="D2" s="20"/>
    </row>
    <row r="3" spans="1:4" x14ac:dyDescent="0.25">
      <c r="A3" s="20" t="s">
        <v>63</v>
      </c>
      <c r="B3" s="20"/>
      <c r="C3" s="20"/>
      <c r="D3" s="20"/>
    </row>
    <row r="4" spans="1:4" ht="18.75" x14ac:dyDescent="0.25">
      <c r="A4" s="19"/>
      <c r="B4" s="19"/>
      <c r="C4" s="19"/>
      <c r="D4" s="19"/>
    </row>
    <row r="5" spans="1:4" ht="36" x14ac:dyDescent="0.25">
      <c r="A5" s="18" t="s">
        <v>62</v>
      </c>
      <c r="B5" s="17" t="s">
        <v>61</v>
      </c>
      <c r="C5" s="17" t="s">
        <v>60</v>
      </c>
      <c r="D5" s="17" t="s">
        <v>59</v>
      </c>
    </row>
    <row r="6" spans="1:4" x14ac:dyDescent="0.25">
      <c r="A6" s="16" t="s">
        <v>58</v>
      </c>
      <c r="B6" s="15" t="s">
        <v>57</v>
      </c>
      <c r="C6" s="14">
        <f>49028*0.0025</f>
        <v>122.57000000000001</v>
      </c>
      <c r="D6" s="14">
        <f>C6*(26.97/100)</f>
        <v>33.057129000000003</v>
      </c>
    </row>
    <row r="7" spans="1:4" x14ac:dyDescent="0.25">
      <c r="A7" s="16" t="s">
        <v>56</v>
      </c>
      <c r="B7" s="15" t="s">
        <v>55</v>
      </c>
      <c r="C7" s="14">
        <f>40421*0.0025</f>
        <v>101.05250000000001</v>
      </c>
      <c r="D7" s="14">
        <f>C7*(26.97/100)</f>
        <v>27.253859250000001</v>
      </c>
    </row>
    <row r="8" spans="1:4" x14ac:dyDescent="0.25">
      <c r="A8" s="16" t="s">
        <v>54</v>
      </c>
      <c r="B8" s="15" t="s">
        <v>53</v>
      </c>
      <c r="C8" s="14">
        <f>44316*0.0025</f>
        <v>110.79</v>
      </c>
      <c r="D8" s="14">
        <f>C8*(26.97/100)</f>
        <v>29.880063</v>
      </c>
    </row>
    <row r="9" spans="1:4" x14ac:dyDescent="0.25">
      <c r="A9" s="16" t="s">
        <v>52</v>
      </c>
      <c r="B9" s="15" t="s">
        <v>51</v>
      </c>
      <c r="C9" s="14">
        <f>51442*0.0025</f>
        <v>128.60499999999999</v>
      </c>
      <c r="D9" s="14">
        <f>C9*(26.97/100)</f>
        <v>34.684768499999997</v>
      </c>
    </row>
    <row r="10" spans="1:4" x14ac:dyDescent="0.25">
      <c r="A10" s="16" t="s">
        <v>50</v>
      </c>
      <c r="B10" s="15" t="s">
        <v>49</v>
      </c>
      <c r="C10" s="14">
        <f>37051*0.0025</f>
        <v>92.627499999999998</v>
      </c>
      <c r="D10" s="14">
        <f>C10*(26.97/100)</f>
        <v>24.98163675</v>
      </c>
    </row>
    <row r="11" spans="1:4" x14ac:dyDescent="0.25">
      <c r="A11" s="16" t="s">
        <v>48</v>
      </c>
      <c r="B11" s="15" t="s">
        <v>47</v>
      </c>
      <c r="C11" s="14">
        <f>45235*0.0025</f>
        <v>113.08750000000001</v>
      </c>
      <c r="D11" s="14">
        <f>C11*(26.97/100)</f>
        <v>30.49969875</v>
      </c>
    </row>
    <row r="12" spans="1:4" x14ac:dyDescent="0.25">
      <c r="A12" s="16" t="s">
        <v>46</v>
      </c>
      <c r="B12" s="15" t="s">
        <v>45</v>
      </c>
      <c r="C12" s="14">
        <f>19289*0.0025</f>
        <v>48.222500000000004</v>
      </c>
      <c r="D12" s="14">
        <f>C12*(26.97/100)</f>
        <v>13.005608250000002</v>
      </c>
    </row>
    <row r="13" spans="1:4" x14ac:dyDescent="0.25">
      <c r="A13" s="16" t="s">
        <v>44</v>
      </c>
      <c r="B13" s="15" t="s">
        <v>43</v>
      </c>
      <c r="C13" s="14">
        <f>59628*0.0025</f>
        <v>149.07</v>
      </c>
      <c r="D13" s="14">
        <f>C13*(26.97/100)</f>
        <v>40.204178999999996</v>
      </c>
    </row>
    <row r="14" spans="1:4" x14ac:dyDescent="0.25">
      <c r="A14" s="16" t="s">
        <v>42</v>
      </c>
      <c r="B14" s="15" t="s">
        <v>41</v>
      </c>
      <c r="C14" s="14">
        <f>38144*0.0025</f>
        <v>95.36</v>
      </c>
      <c r="D14" s="14">
        <f>C14*(26.97/100)</f>
        <v>25.718592000000001</v>
      </c>
    </row>
    <row r="15" spans="1:4" x14ac:dyDescent="0.25">
      <c r="A15" s="16" t="s">
        <v>40</v>
      </c>
      <c r="B15" s="15" t="s">
        <v>39</v>
      </c>
      <c r="C15" s="14">
        <f>52592*0.0025</f>
        <v>131.47999999999999</v>
      </c>
      <c r="D15" s="14">
        <f>C15*(26.97/100)</f>
        <v>35.460155999999998</v>
      </c>
    </row>
    <row r="16" spans="1:4" x14ac:dyDescent="0.25">
      <c r="A16" s="16" t="s">
        <v>38</v>
      </c>
      <c r="B16" s="15" t="s">
        <v>37</v>
      </c>
      <c r="C16" s="14">
        <f>36304*0.0025</f>
        <v>90.76</v>
      </c>
      <c r="D16" s="14">
        <f>C16*(26.97/100)</f>
        <v>24.477972000000001</v>
      </c>
    </row>
    <row r="17" spans="1:4" x14ac:dyDescent="0.25">
      <c r="A17" s="16" t="s">
        <v>36</v>
      </c>
      <c r="B17" s="15" t="s">
        <v>35</v>
      </c>
      <c r="C17" s="14">
        <f>43242*0.0025</f>
        <v>108.105</v>
      </c>
      <c r="D17" s="14">
        <f>C17*(26.97/100)</f>
        <v>29.155918500000002</v>
      </c>
    </row>
    <row r="18" spans="1:4" x14ac:dyDescent="0.25">
      <c r="A18" s="16" t="s">
        <v>34</v>
      </c>
      <c r="B18" s="15" t="s">
        <v>33</v>
      </c>
      <c r="C18" s="14">
        <f>38547*0.0025</f>
        <v>96.367500000000007</v>
      </c>
      <c r="D18" s="14">
        <f>C18*(26.97/100)</f>
        <v>25.990314750000003</v>
      </c>
    </row>
    <row r="19" spans="1:4" x14ac:dyDescent="0.25">
      <c r="A19" s="16" t="s">
        <v>32</v>
      </c>
      <c r="B19" s="15" t="s">
        <v>31</v>
      </c>
      <c r="C19" s="14">
        <f>41041*0.0025</f>
        <v>102.60250000000001</v>
      </c>
      <c r="D19" s="14">
        <f>C19*(26.97/100)</f>
        <v>27.671894250000001</v>
      </c>
    </row>
    <row r="20" spans="1:4" x14ac:dyDescent="0.25">
      <c r="A20" s="16" t="s">
        <v>30</v>
      </c>
      <c r="B20" s="15" t="s">
        <v>29</v>
      </c>
      <c r="C20" s="14">
        <f>62115*0.0025</f>
        <v>155.28749999999999</v>
      </c>
      <c r="D20" s="14">
        <f>C20*(26.97/100)</f>
        <v>41.881038749999995</v>
      </c>
    </row>
    <row r="21" spans="1:4" x14ac:dyDescent="0.25">
      <c r="A21" s="16" t="s">
        <v>28</v>
      </c>
      <c r="B21" s="15" t="s">
        <v>27</v>
      </c>
      <c r="C21" s="14">
        <f>64305*0.0025</f>
        <v>160.76250000000002</v>
      </c>
      <c r="D21" s="14">
        <f>C21*(26.97/100)</f>
        <v>43.357646250000002</v>
      </c>
    </row>
    <row r="22" spans="1:4" x14ac:dyDescent="0.25">
      <c r="A22" s="16" t="s">
        <v>26</v>
      </c>
      <c r="B22" s="15" t="s">
        <v>25</v>
      </c>
      <c r="C22" s="14">
        <f>57764*0.0025</f>
        <v>144.41</v>
      </c>
      <c r="D22" s="14">
        <f>C22*(26.97/100)</f>
        <v>38.947376999999996</v>
      </c>
    </row>
    <row r="23" spans="1:4" x14ac:dyDescent="0.25">
      <c r="A23" s="16" t="s">
        <v>24</v>
      </c>
      <c r="B23" s="15" t="s">
        <v>23</v>
      </c>
      <c r="C23" s="14">
        <f>58953*0.0025</f>
        <v>147.38249999999999</v>
      </c>
      <c r="D23" s="14">
        <f>C23*(26.97/100)</f>
        <v>39.749060249999999</v>
      </c>
    </row>
    <row r="24" spans="1:4" x14ac:dyDescent="0.25">
      <c r="A24" s="16" t="s">
        <v>22</v>
      </c>
      <c r="B24" s="15" t="s">
        <v>21</v>
      </c>
      <c r="C24" s="14">
        <f>45219*0.0025</f>
        <v>113.0475</v>
      </c>
      <c r="D24" s="14">
        <f>C24*(26.97/100)</f>
        <v>30.488910749999999</v>
      </c>
    </row>
    <row r="25" spans="1:4" x14ac:dyDescent="0.25">
      <c r="A25" s="16" t="s">
        <v>20</v>
      </c>
      <c r="B25" s="15" t="s">
        <v>19</v>
      </c>
      <c r="C25" s="14">
        <f>51850*0.0025</f>
        <v>129.625</v>
      </c>
      <c r="D25" s="14">
        <f>C25*(26.97/100)</f>
        <v>34.9598625</v>
      </c>
    </row>
    <row r="26" spans="1:4" x14ac:dyDescent="0.25">
      <c r="A26" s="16" t="s">
        <v>18</v>
      </c>
      <c r="B26" s="15" t="s">
        <v>17</v>
      </c>
      <c r="C26" s="14">
        <f>40065*0.0025</f>
        <v>100.16250000000001</v>
      </c>
      <c r="D26" s="14">
        <f>C26*(26.97/100)</f>
        <v>27.013826250000001</v>
      </c>
    </row>
    <row r="27" spans="1:4" x14ac:dyDescent="0.25">
      <c r="A27" s="16" t="s">
        <v>16</v>
      </c>
      <c r="B27" s="15" t="s">
        <v>15</v>
      </c>
      <c r="C27" s="14">
        <f>46942*0.0025</f>
        <v>117.355</v>
      </c>
      <c r="D27" s="14">
        <f>C27*(26.97/100)</f>
        <v>31.650643500000001</v>
      </c>
    </row>
    <row r="28" spans="1:4" x14ac:dyDescent="0.25">
      <c r="A28" s="16" t="s">
        <v>14</v>
      </c>
      <c r="B28" s="15" t="s">
        <v>13</v>
      </c>
      <c r="C28" s="14">
        <f>77206*0.0025</f>
        <v>193.01500000000001</v>
      </c>
      <c r="D28" s="14">
        <f>C28*(26.97/100)</f>
        <v>52.056145500000007</v>
      </c>
    </row>
    <row r="29" spans="1:4" x14ac:dyDescent="0.25">
      <c r="A29" s="16" t="s">
        <v>12</v>
      </c>
      <c r="B29" s="15" t="s">
        <v>11</v>
      </c>
      <c r="C29" s="14">
        <f>61191*0.0025</f>
        <v>152.97749999999999</v>
      </c>
      <c r="D29" s="14">
        <f>C29*(26.97/100)</f>
        <v>41.258031750000001</v>
      </c>
    </row>
    <row r="30" spans="1:4" x14ac:dyDescent="0.25">
      <c r="A30" s="16" t="s">
        <v>10</v>
      </c>
      <c r="B30" s="15" t="s">
        <v>9</v>
      </c>
      <c r="C30" s="14">
        <f>42515*0.0025</f>
        <v>106.28750000000001</v>
      </c>
      <c r="D30" s="14">
        <f>C30*(26.97/100)</f>
        <v>28.665738750000003</v>
      </c>
    </row>
    <row r="31" spans="1:4" x14ac:dyDescent="0.25">
      <c r="A31" s="16" t="s">
        <v>8</v>
      </c>
      <c r="B31" s="15" t="s">
        <v>7</v>
      </c>
      <c r="C31" s="14">
        <f>56101*0.0025</f>
        <v>140.2525</v>
      </c>
      <c r="D31" s="14">
        <f>C31*(26.97/100)</f>
        <v>37.826099249999999</v>
      </c>
    </row>
    <row r="32" spans="1:4" x14ac:dyDescent="0.25">
      <c r="A32" s="13"/>
      <c r="B32" s="12" t="s">
        <v>6</v>
      </c>
      <c r="C32" s="11">
        <f>SUM(C6:C31)</f>
        <v>3151.2649999999999</v>
      </c>
      <c r="D32" s="10">
        <f>C32*(26.97/100)</f>
        <v>849.89617049999993</v>
      </c>
    </row>
    <row r="33" spans="1:4" x14ac:dyDescent="0.25">
      <c r="A33" s="9" t="s">
        <v>5</v>
      </c>
      <c r="B33" s="8"/>
      <c r="C33" s="8"/>
      <c r="D33" s="8"/>
    </row>
    <row r="34" spans="1:4" ht="15.75" x14ac:dyDescent="0.25">
      <c r="A34" s="7"/>
      <c r="B34" s="6"/>
      <c r="C34" s="5"/>
      <c r="D34" s="5"/>
    </row>
    <row r="35" spans="1:4" x14ac:dyDescent="0.25">
      <c r="B35" s="2"/>
      <c r="C35" s="2"/>
      <c r="D35" s="2"/>
    </row>
    <row r="36" spans="1:4" x14ac:dyDescent="0.25">
      <c r="B36" s="4" t="s">
        <v>4</v>
      </c>
      <c r="C36" s="2"/>
      <c r="D36" s="2"/>
    </row>
    <row r="37" spans="1:4" x14ac:dyDescent="0.25">
      <c r="B37" s="2" t="s">
        <v>3</v>
      </c>
      <c r="C37" s="3" t="s">
        <v>2</v>
      </c>
      <c r="D37" s="3"/>
    </row>
    <row r="38" spans="1:4" x14ac:dyDescent="0.25">
      <c r="B38" s="2"/>
      <c r="C38" s="3" t="s">
        <v>1</v>
      </c>
      <c r="D38" s="3"/>
    </row>
    <row r="39" spans="1:4" x14ac:dyDescent="0.25">
      <c r="B39" s="2"/>
      <c r="C39" s="1" t="s">
        <v>0</v>
      </c>
      <c r="D39" s="1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3.8</vt:lpstr>
      <vt:lpstr>'Tabel 3.8'!Print_Area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dpuprklaten</dc:creator>
  <cp:lastModifiedBy>dpuprklaten</cp:lastModifiedBy>
  <dcterms:created xsi:type="dcterms:W3CDTF">2021-11-26T00:46:28Z</dcterms:created>
  <dcterms:modified xsi:type="dcterms:W3CDTF">2021-11-26T00:49:44Z</dcterms:modified>
</cp:coreProperties>
</file>