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NI ISNANINGSIH 2023\BAPPEDA\CAPAIAN KINERJA E 80 DAN E81\"/>
    </mc:Choice>
  </mc:AlternateContent>
  <xr:revisionPtr revIDLastSave="0" documentId="13_ncr:1_{8C5405C7-FF24-4DB2-B230-E5F122C950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Sheet1!$B$1:$AA$83</definedName>
    <definedName name="_xlnm.Print_Titles" localSheetId="0">Sheet1!$5:$9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45" i="1" l="1"/>
  <c r="O14" i="1"/>
  <c r="M45" i="1"/>
  <c r="M17" i="1"/>
  <c r="W21" i="1" l="1"/>
  <c r="Y26" i="1"/>
  <c r="AA26" i="1" s="1"/>
  <c r="S21" i="1"/>
  <c r="U21" i="1"/>
  <c r="AA71" i="1"/>
  <c r="AA69" i="1"/>
  <c r="AA68" i="1"/>
  <c r="AA67" i="1"/>
  <c r="AA66" i="1"/>
  <c r="AA65" i="1"/>
  <c r="AA64" i="1"/>
  <c r="Z64" i="1"/>
  <c r="Z65" i="1"/>
  <c r="Z66" i="1"/>
  <c r="Z67" i="1"/>
  <c r="Z68" i="1"/>
  <c r="Z69" i="1"/>
  <c r="Z71" i="1"/>
  <c r="Z35" i="1"/>
  <c r="Z32" i="1"/>
  <c r="Z18" i="1"/>
  <c r="X72" i="1"/>
  <c r="Z72" i="1" s="1"/>
  <c r="X70" i="1"/>
  <c r="Z70" i="1" s="1"/>
  <c r="Y72" i="1"/>
  <c r="AA72" i="1" s="1"/>
  <c r="Y70" i="1"/>
  <c r="AA70" i="1" s="1"/>
  <c r="X63" i="1"/>
  <c r="Z63" i="1" s="1"/>
  <c r="X61" i="1"/>
  <c r="Z61" i="1" s="1"/>
  <c r="X59" i="1"/>
  <c r="Z59" i="1" s="1"/>
  <c r="X52" i="1"/>
  <c r="Y52" i="1"/>
  <c r="X48" i="1"/>
  <c r="Z48" i="1" s="1"/>
  <c r="Y48" i="1"/>
  <c r="AA48" i="1" s="1"/>
  <c r="X46" i="1"/>
  <c r="Z46" i="1" s="1"/>
  <c r="Z45" i="1"/>
  <c r="Y40" i="1"/>
  <c r="AA40" i="1" s="1"/>
  <c r="X40" i="1"/>
  <c r="Z40" i="1" s="1"/>
  <c r="X39" i="1"/>
  <c r="Z39" i="1" s="1"/>
  <c r="Z41" i="1" s="1"/>
  <c r="X38" i="1"/>
  <c r="Z38" i="1" s="1"/>
  <c r="X37" i="1"/>
  <c r="Z37" i="1" s="1"/>
  <c r="Y37" i="1"/>
  <c r="AA37" i="1" s="1"/>
  <c r="X34" i="1"/>
  <c r="Z34" i="1" s="1"/>
  <c r="Y35" i="1"/>
  <c r="AA35" i="1" s="1"/>
  <c r="Y33" i="1"/>
  <c r="AA33" i="1" s="1"/>
  <c r="X33" i="1"/>
  <c r="Z33" i="1" s="1"/>
  <c r="Y32" i="1"/>
  <c r="AA32" i="1" s="1"/>
  <c r="X30" i="1"/>
  <c r="Z30" i="1" s="1"/>
  <c r="Z29" i="1"/>
  <c r="Y29" i="1"/>
  <c r="AA29" i="1" s="1"/>
  <c r="X28" i="1"/>
  <c r="Z28" i="1" s="1"/>
  <c r="X27" i="1"/>
  <c r="Z27" i="1" s="1"/>
  <c r="Y27" i="1"/>
  <c r="AA27" i="1" s="1"/>
  <c r="X23" i="1"/>
  <c r="Z23" i="1" s="1"/>
  <c r="Y23" i="1"/>
  <c r="X22" i="1"/>
  <c r="Z22" i="1" s="1"/>
  <c r="Y22" i="1"/>
  <c r="X21" i="1"/>
  <c r="Z21" i="1" s="1"/>
  <c r="X16" i="1"/>
  <c r="Z16" i="1" s="1"/>
  <c r="X14" i="1"/>
  <c r="Z14" i="1" s="1"/>
  <c r="X15" i="1"/>
  <c r="Z15" i="1" s="1"/>
  <c r="Y15" i="1"/>
  <c r="AA15" i="1" s="1"/>
  <c r="Y16" i="1"/>
  <c r="W63" i="1" l="1"/>
  <c r="Y63" i="1" s="1"/>
  <c r="W51" i="1"/>
  <c r="W50" i="1" s="1"/>
  <c r="W46" i="1"/>
  <c r="Y46" i="1" s="1"/>
  <c r="W39" i="1"/>
  <c r="Y39" i="1" s="1"/>
  <c r="W34" i="1"/>
  <c r="W30" i="1"/>
  <c r="Y30" i="1" s="1"/>
  <c r="W28" i="1"/>
  <c r="Y28" i="1" s="1"/>
  <c r="W17" i="1"/>
  <c r="Y17" i="1" s="1"/>
  <c r="Y18" i="1"/>
  <c r="W38" i="1" l="1"/>
  <c r="Y38" i="1" s="1"/>
  <c r="W45" i="1"/>
  <c r="Y45" i="1" s="1"/>
  <c r="W61" i="1"/>
  <c r="Y61" i="1" s="1"/>
  <c r="W14" i="1"/>
  <c r="W13" i="1" l="1"/>
  <c r="Y13" i="1" s="1"/>
  <c r="Y14" i="1"/>
  <c r="O63" i="1"/>
  <c r="AA63" i="1" s="1"/>
  <c r="O58" i="1"/>
  <c r="O57" i="1" s="1"/>
  <c r="O51" i="1"/>
  <c r="O46" i="1"/>
  <c r="AA46" i="1" s="1"/>
  <c r="O39" i="1"/>
  <c r="AA39" i="1" s="1"/>
  <c r="AA41" i="1" s="1"/>
  <c r="O34" i="1"/>
  <c r="O30" i="1"/>
  <c r="AA30" i="1" s="1"/>
  <c r="O28" i="1"/>
  <c r="AA28" i="1" s="1"/>
  <c r="O21" i="1"/>
  <c r="O17" i="1"/>
  <c r="AA17" i="1" s="1"/>
  <c r="K63" i="1"/>
  <c r="K61" i="1" s="1"/>
  <c r="K58" i="1"/>
  <c r="K57" i="1" s="1"/>
  <c r="K51" i="1"/>
  <c r="K50" i="1" s="1"/>
  <c r="K46" i="1"/>
  <c r="K45" i="1" s="1"/>
  <c r="K34" i="1"/>
  <c r="K30" i="1"/>
  <c r="K21" i="1"/>
  <c r="K17" i="1"/>
  <c r="K14" i="1"/>
  <c r="M63" i="1"/>
  <c r="M61" i="1" s="1"/>
  <c r="M58" i="1"/>
  <c r="M57" i="1" s="1"/>
  <c r="M51" i="1"/>
  <c r="M50" i="1" s="1"/>
  <c r="M38" i="1"/>
  <c r="M34" i="1"/>
  <c r="M30" i="1"/>
  <c r="M28" i="1"/>
  <c r="M21" i="1"/>
  <c r="M14" i="1"/>
  <c r="O13" i="1" l="1"/>
  <c r="R13" i="1" s="1"/>
  <c r="O45" i="1"/>
  <c r="AA45" i="1" s="1"/>
  <c r="M13" i="1"/>
  <c r="K13" i="1"/>
  <c r="O61" i="1"/>
  <c r="AA61" i="1" s="1"/>
  <c r="AA14" i="1"/>
  <c r="O38" i="1"/>
  <c r="AA38" i="1" s="1"/>
  <c r="T13" i="1" l="1"/>
  <c r="AA13" i="1"/>
  <c r="P13" i="1"/>
  <c r="X13" i="1" s="1"/>
  <c r="Z13" i="1" s="1"/>
  <c r="R58" i="1"/>
  <c r="P58" i="1"/>
  <c r="R57" i="1"/>
  <c r="P57" i="1"/>
  <c r="T17" i="1"/>
  <c r="P17" i="1"/>
  <c r="R17" i="1"/>
  <c r="X57" i="1" l="1"/>
  <c r="Z57" i="1" s="1"/>
  <c r="X17" i="1"/>
  <c r="Z17" i="1" s="1"/>
  <c r="U51" i="1"/>
  <c r="T51" i="1" s="1"/>
  <c r="T50" i="1" s="1"/>
  <c r="R51" i="1"/>
  <c r="P51" i="1"/>
  <c r="R50" i="1"/>
  <c r="P50" i="1"/>
  <c r="X50" i="1" l="1"/>
  <c r="Z50" i="1" s="1"/>
  <c r="X51" i="1"/>
  <c r="Z51" i="1" s="1"/>
  <c r="U50" i="1"/>
  <c r="Y50" i="1" s="1"/>
  <c r="Y51" i="1"/>
  <c r="AA51" i="1" s="1"/>
  <c r="X19" i="1"/>
  <c r="X20" i="1"/>
  <c r="X24" i="1"/>
  <c r="X25" i="1"/>
  <c r="X36" i="1"/>
  <c r="X47" i="1"/>
  <c r="Z52" i="1"/>
  <c r="X58" i="1"/>
  <c r="Z58" i="1" s="1"/>
  <c r="AA18" i="1"/>
  <c r="Y19" i="1"/>
  <c r="Y20" i="1"/>
  <c r="AA22" i="1"/>
  <c r="AA23" i="1"/>
  <c r="Y24" i="1"/>
  <c r="Y25" i="1"/>
  <c r="Y36" i="1"/>
  <c r="Y34" i="1" s="1"/>
  <c r="AA34" i="1" s="1"/>
  <c r="Y47" i="1"/>
  <c r="Y53" i="1"/>
  <c r="Y54" i="1"/>
  <c r="Y55" i="1"/>
  <c r="Y57" i="1"/>
  <c r="AA57" i="1" s="1"/>
  <c r="Y58" i="1"/>
  <c r="AA58" i="1" s="1"/>
  <c r="Y59" i="1"/>
  <c r="AA59" i="1" s="1"/>
  <c r="Y60" i="1"/>
  <c r="Y21" i="1" l="1"/>
  <c r="AA21" i="1" s="1"/>
  <c r="AA50" i="1"/>
  <c r="AA52" i="1"/>
  <c r="Z19" i="1"/>
  <c r="Z20" i="1"/>
  <c r="Z24" i="1"/>
  <c r="Z25" i="1"/>
  <c r="Z26" i="1"/>
  <c r="Z31" i="1"/>
  <c r="Z36" i="1"/>
</calcChain>
</file>

<file path=xl/sharedStrings.xml><?xml version="1.0" encoding="utf-8"?>
<sst xmlns="http://schemas.openxmlformats.org/spreadsheetml/2006/main" count="293" uniqueCount="223">
  <si>
    <t>OPD      : KECAMATAN KLATEN UTARA</t>
  </si>
  <si>
    <t>KECAMATAN KLATEN UTARA</t>
  </si>
  <si>
    <t>E.81</t>
  </si>
  <si>
    <t>No</t>
  </si>
  <si>
    <t>Satuan</t>
  </si>
  <si>
    <t>Target Akhir Periode Renstra PD</t>
  </si>
  <si>
    <t>Realisasi Capaian Kinerja Renstra PD sampai dengan Tahun 2021</t>
  </si>
  <si>
    <t>Target kinerja Renja PD Tahun 2022</t>
  </si>
  <si>
    <t xml:space="preserve">Realisasi Kinerja pada Triwulan </t>
  </si>
  <si>
    <t>Realisasi Capaian Kinerja dan Anggaran Renja PD 2022 yang dievaluasi</t>
  </si>
  <si>
    <t>Tingkat Capaian Kinerja dan Realisasi Anggaran Renja 2021  yang dievaluasi (%)</t>
  </si>
  <si>
    <t>I</t>
  </si>
  <si>
    <t>II</t>
  </si>
  <si>
    <t>III</t>
  </si>
  <si>
    <t>IV</t>
  </si>
  <si>
    <t>12=8+9+10+11</t>
  </si>
  <si>
    <t>13=12/7*100</t>
  </si>
  <si>
    <t>K</t>
  </si>
  <si>
    <t xml:space="preserve">Rp </t>
  </si>
  <si>
    <t>Rp</t>
  </si>
  <si>
    <t>Rp (%)</t>
  </si>
  <si>
    <t>Meningkatnya Kualitas Layanan Masyarakat</t>
  </si>
  <si>
    <t xml:space="preserve">Presentase pemenuhan kebutuhan penunjang urusan pemerintahan Daerah </t>
  </si>
  <si>
    <t>%</t>
  </si>
  <si>
    <t>Nilai Evaluasi SAKIP</t>
  </si>
  <si>
    <t>PROGRAM PENUNJANG URUSAN PEMERINTAHAN DAERAH KABUPATEN/KOTA</t>
  </si>
  <si>
    <t>Persentase pemenuhan Kebutuhan Penunjang Urusan Pemerintahan daerah</t>
  </si>
  <si>
    <t>Perencanaan, Penganggaran, dan Evaluasi Kinerja Perangkat Daerah</t>
  </si>
  <si>
    <t>Prosentase dokumen perencanaan, penganggaran, dan evaluasi kinerja yang tersusun</t>
  </si>
  <si>
    <t>Penyusunan Dokumen Perencanaan Perangkat Daerah</t>
  </si>
  <si>
    <t>Jumlah dokumen perencanaan perangkat daerah tersusun</t>
  </si>
  <si>
    <t>dokumen</t>
  </si>
  <si>
    <t>Koordinasi dan Penyusunan Laporan Capaian Kinerja dan Ikhtisar Realisasi Kinerja SKPD</t>
  </si>
  <si>
    <t>Jumlah dokumen LKjIP tersusun</t>
  </si>
  <si>
    <t>Administrasi Keuangan Perangkat Daerah</t>
  </si>
  <si>
    <t>Persentase pembayaran gaji, tunjangan ASN dan penyelesaian laporan keuangan tepat waktu</t>
  </si>
  <si>
    <t>Penyediaan Gaji dan Tunjangan ASN</t>
  </si>
  <si>
    <t>Jumlah ASN yang terbayarkan Gaji dan tunjangannya</t>
  </si>
  <si>
    <t>orang</t>
  </si>
  <si>
    <t>Koordinasi dan Penyusunan Laporan Keuangan Bulanan/Triwulanan/Semesteran SKPD</t>
  </si>
  <si>
    <t>Jumlah laporan keuangan bulanan/triwulanan/semesterab SKPD tersusun</t>
  </si>
  <si>
    <t>Penyusunan Pelaporan dan Analisis Prognosis Realisasi Anggaran</t>
  </si>
  <si>
    <t>Jumlah laporan dan analisis prognosis realisasi anggaran tersusun</t>
  </si>
  <si>
    <t>Administrasi Umum Perangkat Daerah</t>
  </si>
  <si>
    <t>Persentase Pemenuhan Administrasi umum Perangkat Daerah tepat waktu</t>
  </si>
  <si>
    <t>Penyediaan Peralatan dan Perlengkapan Kantor</t>
  </si>
  <si>
    <t>Jumlah Peralatan dan perlengkapan kantor tersedia</t>
  </si>
  <si>
    <t>unit</t>
  </si>
  <si>
    <t>Penyediaan Barang Cetakan dan Penggandaan</t>
  </si>
  <si>
    <t>Jumlah barang cetak dan penggandaan tersedia</t>
  </si>
  <si>
    <t>eksemplar</t>
  </si>
  <si>
    <t>Penyediaan bahan bacaan dan peraturan perundang - undangan</t>
  </si>
  <si>
    <t>jumlah bahan bacaan dan peraturan perundang-undangan tersedia</t>
  </si>
  <si>
    <t>Penyediaan Komponen Instalasi Listrik/Penerangan Bangunan Kantor</t>
  </si>
  <si>
    <t>Jumlah jenis komponen instalasi listrik/penerangan bangunan kantor yang tersedia</t>
  </si>
  <si>
    <t>Penyelenggaraan Rapat Koordinasi dan Konsultasi SKPD</t>
  </si>
  <si>
    <t>Jumlah frekuensi koordinasi dan konsultasinSKPD</t>
  </si>
  <si>
    <t>kali</t>
  </si>
  <si>
    <t>Fasilitasi Kunjungan Tamu</t>
  </si>
  <si>
    <t>Jumlah tamu terfasilitasi</t>
  </si>
  <si>
    <t>Pengadaan Barang Milik Daerah Penunjang Urusan Pemerintah Daerah</t>
  </si>
  <si>
    <t>Porsentase pengadaan barang milik daerah penunjang urusan pemerintah daerah tepat waktu</t>
  </si>
  <si>
    <t>Pengadaan Sarana Prasarana Pendukung Gedung Kantor dan Bangunan Lainnya</t>
  </si>
  <si>
    <t>Jumlah sarana dan prasarana pendukung gedung kantor atau bangunan lainnya yang diadakan</t>
  </si>
  <si>
    <t>Penyediaan Jasa Penunjang Urusan Pemerintahan Daerah</t>
  </si>
  <si>
    <t>Persentase pemenuhan kebutuhan jasa Penunjang urusan Pemerintahan daerah tepat waktu</t>
  </si>
  <si>
    <t>Penyediaan Jasa Surat Menyurat</t>
  </si>
  <si>
    <t>Jumlah surat terkirim</t>
  </si>
  <si>
    <t>Penyediaan Jasa Komunikasi, Sumber Daya Air dan Listrik</t>
  </si>
  <si>
    <t>Jasa Komunikasi , sumber daya air, dan listrik yang terbayar</t>
  </si>
  <si>
    <t>bulan</t>
  </si>
  <si>
    <t>Penyediaan Jasa Pelayanan Umum Kantor</t>
  </si>
  <si>
    <t>Honor jasa pelayanan umum kantor terbayar</t>
  </si>
  <si>
    <t>Pemeliharaan Barang Milik Daerah Penunjang Urusan Pemerintahan Daerah</t>
  </si>
  <si>
    <t>Persentase Barang milik daerah Penunjang Urusan pemerintah daerah yang terpelihara</t>
  </si>
  <si>
    <t>Pemeliharaan/Rehabilitasi Gedung Kantor dan Bangunan Lainnya</t>
  </si>
  <si>
    <t>Jumlah gedung kantor dan bangunan lainnya yang terehabilitasi/terpelihara</t>
  </si>
  <si>
    <t>Pemeliharaan mebel</t>
  </si>
  <si>
    <t>Jumlah mebel terpelihara</t>
  </si>
  <si>
    <t>Penyediaan Jasa Pemeliharaan, Biaya Pemeliharaan, Pajak, dan Perizinan Kendaraan Dinas Operasional atau Lapangan</t>
  </si>
  <si>
    <t xml:space="preserve">Jumlah kendaraan dinas atau lapangan terpelihara serta dan perizinannya terbayar </t>
  </si>
  <si>
    <t>Rata-rata capaian kinerja (%)</t>
  </si>
  <si>
    <t>Predikat kinerja</t>
  </si>
  <si>
    <t>Faktor pendorong keberhasilan kinerja:Program satu merupakan program rutin , sehingga setiap bulan dilaksanakan.</t>
  </si>
  <si>
    <t>Faktor penghambat pencapaian kinerja: tidak ada penghambat</t>
  </si>
  <si>
    <t>PROGRAM PENYELENGGARAAN PEMERINTAHAN DAN PELAYANAN PUBLIK</t>
  </si>
  <si>
    <t>Prosentase masyarakat yang terfasilitasi pelayanan publik (PATEN)</t>
  </si>
  <si>
    <t>Penyelenggaraan Urusan Pemerintahan yang tidak Dilaksanakan oleh Unit Kerja Perangkat Daerah yang ada di Kecamatan</t>
  </si>
  <si>
    <t>Fasilitasi Percepatan Pencapaian Standar Pelayanan Minimal di Wilayah Kecamatan</t>
  </si>
  <si>
    <t>Jumlah jenis pelayanan publik (PATEN) terfasilitasi di kecamatan</t>
  </si>
  <si>
    <t>jenis</t>
  </si>
  <si>
    <t>PROGRAM PEMBERDAYAAN MASYARAKAT DESA DAN KELURAHAN</t>
  </si>
  <si>
    <t>Prosentase lembaga masyarakat aktif</t>
  </si>
  <si>
    <t>Koordinasi Kegiatan Pemberdayaan Desa</t>
  </si>
  <si>
    <t>Prosentase desa yang terkoordinasi dalam kegiatan pemberdayaan</t>
  </si>
  <si>
    <t>Peningkatan Partisippasi Masyarakat dalam Forum Musyawarah Perencanaan Pembangunan di Desa</t>
  </si>
  <si>
    <t>Jumlah Kelurahan/desa yang dilakukan peningkatan partisipasi masyarakat dalam forum Musyawarah Perencanaan Pembangunan Desa</t>
  </si>
  <si>
    <t>Desa/kel</t>
  </si>
  <si>
    <t>Peningkatan Efektifitas Kegiatan Pemberdayaan Masyarakat di Wilayah Kecamatan</t>
  </si>
  <si>
    <t>Jumlah desa yang dilakukan pembinaan</t>
  </si>
  <si>
    <t>PROGRAM 3</t>
  </si>
  <si>
    <t>PROGRAM KOORDINASI KETENTRAMAN DAN KETERTIBAN UMUM</t>
  </si>
  <si>
    <t>Persentase Penyelesaian gangguan Ketentraman dan Ketertiban umum di wilayah kecamatan</t>
  </si>
  <si>
    <t>Koordinasi Upaya Penyelenggaraan Ketenteraman dan Ketertiban Umum</t>
  </si>
  <si>
    <t>Persentase koordinasi ketentraman dan ketertiban umum yang dilakukan</t>
  </si>
  <si>
    <t>Sinergitas dengan Kepolisian Negara Republik Indonesia,Tentara Nasional Indonesia,Instansi Vertikal di wilayah Kecamatan</t>
  </si>
  <si>
    <t>Jumlah Kegiatan sinergitas di Kecamatan Klaten utara</t>
  </si>
  <si>
    <t>kegiatan</t>
  </si>
  <si>
    <t xml:space="preserve">Harmonisasi Hubungan Dengan Tokoh Agama dan Tokoh Masyarakat </t>
  </si>
  <si>
    <t>Jumlah koordinasi dengan tokoh agama dan tokoh masyarakat</t>
  </si>
  <si>
    <t>Koordinasi Penerapan dan Penegakan Peraturan Daerah dan Peraturan Kepala Daerah</t>
  </si>
  <si>
    <t>Prosentase koordinasi Penegakan Perundang-undangan yang dilakukan</t>
  </si>
  <si>
    <t>Koordinasi/Sinergi Dengan Perangkat Daerah yang Tugas dan Fungsinya di Bidang Penegakan Peraturan Perundang-Undangan dan/atau Kepolisian Negara Republik Indonesia</t>
  </si>
  <si>
    <t>Jumlah koordinasi/sinergi dengan perangkat daerah yang tugas dan fungsinya di bidang penegakan peraturan perundang-undangan dan/atau Kepolisian Negara Republik Indonesia</t>
  </si>
  <si>
    <t>ST</t>
  </si>
  <si>
    <t>PROGRAM 4</t>
  </si>
  <si>
    <t>PROGRAM PENYELENGGARAAN URUSAN PEMERINTAHAN UMUM</t>
  </si>
  <si>
    <t>Persentase potensi konflik sosial di kecamatan yang tertangani</t>
  </si>
  <si>
    <t>Penyelenggaraan Urusan Pemerintahan Umum sesuai Penugasan Kepala Daerah</t>
  </si>
  <si>
    <t>Persentase koordinasi dan pembinaan wawasan kebangsaan dan ketahanan nasional yang diselenggarakan</t>
  </si>
  <si>
    <t>Fasilitasi,Koordinasi,Pembinaan (Bimtek,Sosialisasi,Konsultasi) Wawasan Kebangsaan dan Ketahanan Nasional</t>
  </si>
  <si>
    <t>Jumlah Kegiatan fasilitasi , koordinasi dan pembinaan (Bimtek, sosialisasi,konsultasi) wawasan kebangsaan dan ketahanan nasional terselenggara</t>
  </si>
  <si>
    <t>Penanganan konflik sosial sesuai ketentuan peraturan perundang-undangan</t>
  </si>
  <si>
    <t>Jumlah Desa yang tertangani konflik sosial sesuai ketentuan Perundang-undangan</t>
  </si>
  <si>
    <t>Desa</t>
  </si>
  <si>
    <t>PROGRAM PEMBINAAN DAN PENGAWASAN PEMERINTAHAN DESA</t>
  </si>
  <si>
    <t>Fasilitasi, Rekomendasi dan Koordinasi Pembinaan dan Pengawasan Pemerintahan Desa</t>
  </si>
  <si>
    <t>Prosentase pemerintah desa yang dilakukan fasilitasi, rekomendasi dan koordinasi pembinaan dan pengawasan</t>
  </si>
  <si>
    <t>Fasilitasi Penyusunan Peraturan Desa dan Peraturan Kepala Desa</t>
  </si>
  <si>
    <t>Jumlah Desa yang terfasilitasi Penyusunan dan Peraturan Desa dan Peraturan Kepala Desa</t>
  </si>
  <si>
    <t>desa</t>
  </si>
  <si>
    <t>Fasilitasi Administrasi Tata Pemerintahan Desa</t>
  </si>
  <si>
    <t xml:space="preserve">Jumlah Desa Terfasilitasi Lomba Tertib Administrasi Desa </t>
  </si>
  <si>
    <t>Fasilitasi Pengelolaan Keuangan Desa dan Pendayagunaan Aset Desa</t>
  </si>
  <si>
    <t>Jumlah Desa yang terfasilitasi pengelolan keuangan desa dan pendayagunaan aset desa</t>
  </si>
  <si>
    <t>Fasilitas pelaksanaan tugas kepala Desa dan Perangkat Desa</t>
  </si>
  <si>
    <t>Jumlah Desa terfasilitasi pelaksanaan tugas kepala Desa dan Perangkat Desa</t>
  </si>
  <si>
    <t xml:space="preserve">Fasilitas pelaksanaan pemilihan kepala Desa </t>
  </si>
  <si>
    <t>Jumlah Desa terfasilitasi Pelaksanaan pemelihan kepala Desa</t>
  </si>
  <si>
    <t>Fasilitasi pelaksanaan tugas dan fungsi badan pemusyawaratan Desa</t>
  </si>
  <si>
    <t>Jumlah Desa terasilitasi pelaksanaan tugas dan fungsi badan pemusyawaratan Desa</t>
  </si>
  <si>
    <t>Rekomendasi Pengangkatan dan Pemeberhentian Perangkat Desa</t>
  </si>
  <si>
    <t>Jumlah rekomendasi pengangkatan dan pemberhentian perangkat desa</t>
  </si>
  <si>
    <t>rekomendasi</t>
  </si>
  <si>
    <t>Fasilitas Kerjasama antar Desa dan Kerjasama Desa dengan Pihak ke tiga</t>
  </si>
  <si>
    <t>Jumlah kegiatan fasilitasi kerjasama antar Desa dan Kerjasama Desa dengan Pihak Ke tiga terfasilitasi</t>
  </si>
  <si>
    <t>Fasilitasi Penyelenggaraan Ketentraman dan Ketertiban Umum</t>
  </si>
  <si>
    <t>Jumlah desa yang terfasilitasi penyelenggaraan ketentraman dan ketertiban umumnya</t>
  </si>
  <si>
    <t>desa/kel</t>
  </si>
  <si>
    <t>TOTAL Rp. DPA Kolom 7</t>
  </si>
  <si>
    <t>TOTAL Rp. Serapan  Kolom 12</t>
  </si>
  <si>
    <t>Jumlah Kegiatan</t>
  </si>
  <si>
    <t>Jumlah Sub Kegiatan</t>
  </si>
  <si>
    <t>WIDAYATNA,SE.Msi</t>
  </si>
  <si>
    <t>NIP '196412301994031004</t>
  </si>
  <si>
    <t>RENJA MURNI Rp</t>
  </si>
  <si>
    <t>RENJA PRBHN Rp</t>
  </si>
  <si>
    <t>Urusan/ Bidang Urusan Pemerintahan Daerah / Program / Kegiatan/Sub Kegiatan</t>
  </si>
  <si>
    <t>Indikator Kinerja Program (outcome), Kegiatan, dan Sub Kegiatan (output)</t>
  </si>
  <si>
    <t>7.01.7-1.0-0.0-0.24.01</t>
  </si>
  <si>
    <t xml:space="preserve">7.01.7-1.0-0.0-0.24.01.2.01 </t>
  </si>
  <si>
    <t>7.01.7-1.0-0.0-0.24.01.2.02</t>
  </si>
  <si>
    <t xml:space="preserve">7.01.7-1.0-0.0-0.24.7.01.01.2.02.01
</t>
  </si>
  <si>
    <t>7.01.7-1.0-0.0-0.24.7.01.01.2.01.06</t>
  </si>
  <si>
    <t>7.01.7-1.0-0.0-0.24.7.01.01.2.01.01</t>
  </si>
  <si>
    <t>7.01.7-1.0-0.0-0.24.7.01.01
.2.02.07</t>
  </si>
  <si>
    <t>7.01.7-1.0-0.0-0.24.7.01.01
.2.02.08</t>
  </si>
  <si>
    <t>7.01.7-1.0-0.0-0.24.01.2.06</t>
  </si>
  <si>
    <t>7.01.7-1.0-0.0-0.24.7.01.01
.2.06.02</t>
  </si>
  <si>
    <t>7.01.7-1.0-0.0-0.24.7.01.01
.2.06.05</t>
  </si>
  <si>
    <t>7.01.7-1.0-0.0-0.24.7.01.01
.2.06.06</t>
  </si>
  <si>
    <t>7.01.7-1.0-0.0-0.24.7.01.01
.2.06.08</t>
  </si>
  <si>
    <t>7.01.7-1.0-0.0-0.24.7.01.01
.2.06.09</t>
  </si>
  <si>
    <t xml:space="preserve">7.01.7-1.0-0.0-0.24.7.01.01
.2.06.01
</t>
  </si>
  <si>
    <t>7.01.7-1.0-0.0-0.24.01.2.07</t>
  </si>
  <si>
    <t xml:space="preserve">7.01.7-1.0-0.0-0.24.7.01.01
.2.07.11
</t>
  </si>
  <si>
    <t>7.01.7-1.0-0.0-0.24.01.2.08</t>
  </si>
  <si>
    <t xml:space="preserve">7.01.7-1.0-0.0-0.24.7.01.01
.2.08.01
</t>
  </si>
  <si>
    <t>7.01.7-1.0-0.0-0.24.7.01.01
.2.08.02</t>
  </si>
  <si>
    <t>7.01.7-1.0-0.0-0.24.7.01.01
.2.08.04</t>
  </si>
  <si>
    <t>7.01.7-1.0-0.0-0.24.01.2.09</t>
  </si>
  <si>
    <t>7.01.7-1.0-0.0-0.24.7.01.01
.2.09.02</t>
  </si>
  <si>
    <t>7.01.7-1.0-0.0-0.24.7.01.01
.2.09.05</t>
  </si>
  <si>
    <t xml:space="preserve">7.01.7-1.0-0.0-0.24.02 </t>
  </si>
  <si>
    <t>7.01.7-1.0-0.0-0.24.02.2.02</t>
  </si>
  <si>
    <t>7.01.7-1.0-0.0-0.24.7.01.02
.2.02.02</t>
  </si>
  <si>
    <t>7.01.7-1.0-0.0-0.24.03</t>
  </si>
  <si>
    <t xml:space="preserve">7.01.7-1.0-0.0-0.24.03.2.01 </t>
  </si>
  <si>
    <t>7.01.7-1.0-0.0-0.24.7.01.03
.2.01.01</t>
  </si>
  <si>
    <t>7.01.7-1.0-0.0-0.24.7.01.03
.2.01.03</t>
  </si>
  <si>
    <t>7.01.7-1.0-0.0-0.24.04</t>
  </si>
  <si>
    <t xml:space="preserve">7.01.7-1.0-0.0-0.24.04.2.01 </t>
  </si>
  <si>
    <t xml:space="preserve">7.01.7-1.0-0.0-0.24.7.01.04
.2.01.01
</t>
  </si>
  <si>
    <t>7.01.7-1.0-0.0-0.24.7.01.04
.2.01.02</t>
  </si>
  <si>
    <t>7.01.7-1.0-0.0-0.24.04.2.02</t>
  </si>
  <si>
    <t xml:space="preserve">7.01.7-1.0-0.0-0.24.7.01.04
.2.02.01
</t>
  </si>
  <si>
    <t>7.01.7-1.0-0.0-0.24.05</t>
  </si>
  <si>
    <t xml:space="preserve">7.01.7-1.0-0.0-0.24.05.2.01 </t>
  </si>
  <si>
    <t>7.01.7-1.0-0.0-0.24.7.01.05
.2.01.02</t>
  </si>
  <si>
    <t>7.01.7-1.0-0.0-0.24.7.01.05
.2.01.05</t>
  </si>
  <si>
    <t>7.01.7-1.0-0.0-0.24.06</t>
  </si>
  <si>
    <t xml:space="preserve">7.01.7-1.0-0.0-0.24.06.2.01 </t>
  </si>
  <si>
    <t xml:space="preserve">7.01.7-1.0-0.0-0.24.7.01.06
.2.01.01
</t>
  </si>
  <si>
    <t>7.01.7-1.0-0.0-0.24.7.01.06
.2.01.02</t>
  </si>
  <si>
    <t>7.01.7-1.0-0.0-0.24.7.01.06
.2.01.03</t>
  </si>
  <si>
    <t>7.01.7-1.0-0.0-0.24.7.01.06
.2.01.05</t>
  </si>
  <si>
    <t>7.01.7-1.0-0.0-0.24.7.01.06
.2.01.06</t>
  </si>
  <si>
    <t>7.01.7-1.0-0.0-0.24.7.01.06
.2.01.07</t>
  </si>
  <si>
    <t>7.01.7-1.0-0.0-0.24.7.01.06
.2.01.08</t>
  </si>
  <si>
    <t xml:space="preserve">7.01.7-1.0-0.0-0.24.7.01.06
.2.01.11
</t>
  </si>
  <si>
    <t>7.01.7-1.0-0.0-0.24.7.01.06
.2.01.14</t>
  </si>
  <si>
    <t>0.96</t>
  </si>
  <si>
    <t>0.97</t>
  </si>
  <si>
    <t xml:space="preserve">DPA PERUBAHAN Rp </t>
  </si>
  <si>
    <t>Klaten, 19 Desember  2022</t>
  </si>
  <si>
    <t>EVALUASI HASIL RENJA PERANGKAT DAERAH KABUPATEN KLATEN TAHUN 2022 TRIWULAN IV</t>
  </si>
  <si>
    <t xml:space="preserve">Prosentase desa yang menyelesaikan dokumen perencanaan, penganggaran dan pelaporan tepat waktu                                                    </t>
  </si>
  <si>
    <t xml:space="preserve"> Prosentase desa tertib administrasi</t>
  </si>
  <si>
    <t xml:space="preserve">Jumlah Program </t>
  </si>
  <si>
    <t>:</t>
  </si>
  <si>
    <t>Jumlah Indikator Program</t>
  </si>
  <si>
    <t>Jumlah Indikator Kegiatan</t>
  </si>
  <si>
    <t>Jumlah Indikator Sub kegiatan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</si>
</sst>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(* #,##0.0_);_(* \(#,##0.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imes Roman"/>
    </font>
    <font>
      <b/>
      <sz val="9"/>
      <color rgb="FF000000"/>
      <name val="Times Roman"/>
    </font>
    <font>
      <sz val="9"/>
      <color rgb="FF000000"/>
      <name val="Times Roman"/>
    </font>
    <font>
      <sz val="9"/>
      <color theme="1"/>
      <name val="Calibri"/>
      <family val="2"/>
      <scheme val="minor"/>
    </font>
    <font>
      <b/>
      <sz val="12"/>
      <color rgb="FF000000"/>
      <name val="Times Roman"/>
    </font>
    <font>
      <b/>
      <sz val="10"/>
      <color rgb="FF000000"/>
      <name val="Times Roman"/>
    </font>
    <font>
      <b/>
      <sz val="8"/>
      <color rgb="FF000000"/>
      <name val="Times Roman"/>
    </font>
    <font>
      <sz val="8"/>
      <color rgb="FF000000"/>
      <name val="Times Roman"/>
    </font>
    <font>
      <sz val="8"/>
      <color theme="1"/>
      <name val="Calibri"/>
      <family val="2"/>
      <scheme val="minor"/>
    </font>
    <font>
      <sz val="9"/>
      <color rgb="FF000000"/>
      <name val="Arial Narrow"/>
      <family val="2"/>
    </font>
    <font>
      <b/>
      <u/>
      <sz val="9"/>
      <color rgb="FF000000"/>
      <name val="Times Roman"/>
    </font>
    <font>
      <b/>
      <u/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7"/>
      <color rgb="FF000000"/>
      <name val="Times Roman"/>
    </font>
    <font>
      <sz val="7"/>
      <color theme="1"/>
      <name val="Calibri"/>
      <family val="2"/>
      <scheme val="minor"/>
    </font>
    <font>
      <sz val="12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8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0" borderId="13" xfId="0" applyFont="1" applyBorder="1" applyAlignment="1">
      <alignment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right" vertical="top" wrapText="1"/>
    </xf>
    <xf numFmtId="3" fontId="4" fillId="0" borderId="13" xfId="1" applyNumberFormat="1" applyFont="1" applyFill="1" applyBorder="1" applyAlignment="1">
      <alignment horizontal="right" vertical="top" wrapText="1"/>
    </xf>
    <xf numFmtId="165" fontId="4" fillId="0" borderId="13" xfId="1" applyNumberFormat="1" applyFont="1" applyFill="1" applyBorder="1" applyAlignment="1">
      <alignment horizontal="right" vertical="top" wrapText="1"/>
    </xf>
    <xf numFmtId="3" fontId="4" fillId="0" borderId="22" xfId="1" applyNumberFormat="1" applyFont="1" applyFill="1" applyBorder="1" applyAlignment="1">
      <alignment horizontal="right" vertical="top" wrapText="1"/>
    </xf>
    <xf numFmtId="165" fontId="4" fillId="0" borderId="13" xfId="1" applyNumberFormat="1" applyFont="1" applyFill="1" applyBorder="1" applyAlignment="1">
      <alignment horizontal="left" vertical="top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right" vertical="top" wrapText="1"/>
    </xf>
    <xf numFmtId="3" fontId="4" fillId="0" borderId="21" xfId="1" applyNumberFormat="1" applyFont="1" applyFill="1" applyBorder="1" applyAlignment="1">
      <alignment horizontal="right" vertical="top" wrapText="1"/>
    </xf>
    <xf numFmtId="164" fontId="4" fillId="0" borderId="10" xfId="1" applyFont="1" applyFill="1" applyBorder="1" applyAlignment="1">
      <alignment horizontal="right" vertical="top" wrapText="1"/>
    </xf>
    <xf numFmtId="3" fontId="11" fillId="0" borderId="10" xfId="0" applyNumberFormat="1" applyFont="1" applyBorder="1" applyAlignment="1">
      <alignment vertical="top" wrapText="1"/>
    </xf>
    <xf numFmtId="0" fontId="4" fillId="0" borderId="10" xfId="0" applyFont="1" applyBorder="1" applyAlignment="1">
      <alignment horizontal="center" vertical="top" wrapText="1"/>
    </xf>
    <xf numFmtId="165" fontId="4" fillId="0" borderId="10" xfId="1" applyNumberFormat="1" applyFont="1" applyFill="1" applyBorder="1" applyAlignment="1">
      <alignment horizontal="right" vertical="top" wrapText="1"/>
    </xf>
    <xf numFmtId="0" fontId="3" fillId="0" borderId="13" xfId="0" applyFont="1" applyBorder="1" applyAlignment="1">
      <alignment horizontal="left" vertical="top" wrapText="1"/>
    </xf>
    <xf numFmtId="0" fontId="4" fillId="0" borderId="3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164" fontId="3" fillId="0" borderId="0" xfId="1" applyFont="1" applyFill="1" applyAlignment="1">
      <alignment horizontal="center" vertical="top" wrapText="1"/>
    </xf>
    <xf numFmtId="164" fontId="3" fillId="0" borderId="0" xfId="1" applyFont="1" applyFill="1" applyAlignment="1">
      <alignment horizontal="right" vertical="top" wrapText="1"/>
    </xf>
    <xf numFmtId="164" fontId="4" fillId="0" borderId="13" xfId="1" applyFont="1" applyFill="1" applyBorder="1" applyAlignment="1">
      <alignment horizontal="center" vertical="top" wrapText="1"/>
    </xf>
    <xf numFmtId="164" fontId="3" fillId="0" borderId="13" xfId="1" applyFont="1" applyFill="1" applyBorder="1" applyAlignment="1">
      <alignment horizontal="right" vertical="top" wrapText="1"/>
    </xf>
    <xf numFmtId="3" fontId="3" fillId="0" borderId="20" xfId="1" applyNumberFormat="1" applyFont="1" applyFill="1" applyBorder="1" applyAlignment="1">
      <alignment vertical="top" wrapText="1"/>
    </xf>
    <xf numFmtId="165" fontId="3" fillId="0" borderId="20" xfId="1" applyNumberFormat="1" applyFont="1" applyFill="1" applyBorder="1" applyAlignment="1">
      <alignment horizontal="right" vertical="top" wrapText="1"/>
    </xf>
    <xf numFmtId="3" fontId="4" fillId="0" borderId="20" xfId="1" applyNumberFormat="1" applyFont="1" applyFill="1" applyBorder="1" applyAlignment="1">
      <alignment horizontal="right" vertical="top" wrapText="1"/>
    </xf>
    <xf numFmtId="3" fontId="3" fillId="0" borderId="20" xfId="1" applyNumberFormat="1" applyFont="1" applyFill="1" applyBorder="1" applyAlignment="1">
      <alignment horizontal="right" vertical="top" wrapText="1"/>
    </xf>
    <xf numFmtId="3" fontId="3" fillId="0" borderId="22" xfId="1" applyNumberFormat="1" applyFont="1" applyFill="1" applyBorder="1" applyAlignment="1">
      <alignment horizontal="right" vertical="top" wrapText="1"/>
    </xf>
    <xf numFmtId="164" fontId="4" fillId="0" borderId="12" xfId="1" applyFont="1" applyFill="1" applyBorder="1" applyAlignment="1">
      <alignment vertical="top" wrapText="1"/>
    </xf>
    <xf numFmtId="3" fontId="3" fillId="0" borderId="13" xfId="1" applyNumberFormat="1" applyFont="1" applyFill="1" applyBorder="1" applyAlignment="1">
      <alignment vertical="top" wrapText="1"/>
    </xf>
    <xf numFmtId="3" fontId="4" fillId="0" borderId="20" xfId="1" applyNumberFormat="1" applyFont="1" applyFill="1" applyBorder="1" applyAlignment="1">
      <alignment vertical="top" wrapText="1"/>
    </xf>
    <xf numFmtId="164" fontId="4" fillId="0" borderId="13" xfId="1" applyFont="1" applyFill="1" applyBorder="1" applyAlignment="1">
      <alignment horizontal="right" vertical="top" wrapText="1"/>
    </xf>
    <xf numFmtId="3" fontId="3" fillId="0" borderId="22" xfId="1" applyNumberFormat="1" applyFont="1" applyFill="1" applyBorder="1" applyAlignment="1">
      <alignment horizontal="center" vertical="top" wrapText="1"/>
    </xf>
    <xf numFmtId="3" fontId="4" fillId="0" borderId="21" xfId="1" applyNumberFormat="1" applyFont="1" applyFill="1" applyBorder="1" applyAlignment="1">
      <alignment horizontal="center" vertical="top" wrapText="1"/>
    </xf>
    <xf numFmtId="3" fontId="4" fillId="0" borderId="20" xfId="1" applyNumberFormat="1" applyFont="1" applyFill="1" applyBorder="1" applyAlignment="1">
      <alignment horizontal="center" vertical="top" wrapText="1"/>
    </xf>
    <xf numFmtId="3" fontId="4" fillId="0" borderId="10" xfId="1" applyNumberFormat="1" applyFont="1" applyFill="1" applyBorder="1" applyAlignment="1">
      <alignment horizontal="center" vertical="top" wrapText="1"/>
    </xf>
    <xf numFmtId="3" fontId="4" fillId="0" borderId="3" xfId="1" applyNumberFormat="1" applyFont="1" applyFill="1" applyBorder="1" applyAlignment="1">
      <alignment horizontal="center" vertical="top" wrapText="1"/>
    </xf>
    <xf numFmtId="164" fontId="4" fillId="0" borderId="0" xfId="1" applyFont="1" applyFill="1" applyBorder="1" applyAlignment="1">
      <alignment vertical="top" wrapText="1"/>
    </xf>
    <xf numFmtId="164" fontId="4" fillId="0" borderId="0" xfId="1" applyFont="1" applyFill="1" applyAlignment="1">
      <alignment horizontal="righ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4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right" vertical="top" wrapText="1"/>
    </xf>
    <xf numFmtId="3" fontId="3" fillId="0" borderId="20" xfId="0" applyNumberFormat="1" applyFont="1" applyBorder="1" applyAlignment="1">
      <alignment vertical="top" wrapText="1"/>
    </xf>
    <xf numFmtId="3" fontId="4" fillId="0" borderId="13" xfId="0" applyNumberFormat="1" applyFont="1" applyBorder="1" applyAlignment="1">
      <alignment vertical="top" wrapText="1"/>
    </xf>
    <xf numFmtId="3" fontId="3" fillId="0" borderId="13" xfId="0" applyNumberFormat="1" applyFont="1" applyBorder="1" applyAlignment="1">
      <alignment horizontal="right" vertical="top" wrapText="1"/>
    </xf>
    <xf numFmtId="3" fontId="11" fillId="0" borderId="13" xfId="0" applyNumberFormat="1" applyFont="1" applyBorder="1" applyAlignment="1">
      <alignment vertical="top" wrapText="1"/>
    </xf>
    <xf numFmtId="3" fontId="3" fillId="0" borderId="13" xfId="0" applyNumberFormat="1" applyFont="1" applyBorder="1" applyAlignment="1">
      <alignment vertical="top" wrapText="1"/>
    </xf>
    <xf numFmtId="165" fontId="3" fillId="0" borderId="13" xfId="1" applyNumberFormat="1" applyFont="1" applyFill="1" applyBorder="1" applyAlignment="1">
      <alignment horizontal="right" vertical="top" wrapText="1"/>
    </xf>
    <xf numFmtId="165" fontId="3" fillId="0" borderId="13" xfId="0" applyNumberFormat="1" applyFont="1" applyBorder="1" applyAlignment="1">
      <alignment horizontal="right" vertical="top" wrapText="1"/>
    </xf>
    <xf numFmtId="0" fontId="4" fillId="0" borderId="12" xfId="0" applyFont="1" applyBorder="1" applyAlignment="1">
      <alignment vertical="top" wrapText="1"/>
    </xf>
    <xf numFmtId="165" fontId="3" fillId="0" borderId="13" xfId="1" applyNumberFormat="1" applyFont="1" applyFill="1" applyBorder="1" applyAlignment="1">
      <alignment vertical="top" wrapText="1"/>
    </xf>
    <xf numFmtId="165" fontId="4" fillId="0" borderId="20" xfId="1" applyNumberFormat="1" applyFont="1" applyFill="1" applyBorder="1" applyAlignment="1">
      <alignment vertical="top" wrapText="1"/>
    </xf>
    <xf numFmtId="165" fontId="3" fillId="0" borderId="13" xfId="0" applyNumberFormat="1" applyFont="1" applyBorder="1" applyAlignment="1">
      <alignment vertical="top" wrapText="1"/>
    </xf>
    <xf numFmtId="165" fontId="4" fillId="0" borderId="10" xfId="1" applyNumberFormat="1" applyFont="1" applyFill="1" applyBorder="1" applyAlignment="1">
      <alignment horizontal="center" vertical="top" wrapText="1"/>
    </xf>
    <xf numFmtId="165" fontId="4" fillId="0" borderId="20" xfId="1" applyNumberFormat="1" applyFont="1" applyFill="1" applyBorder="1" applyAlignment="1">
      <alignment horizontal="center" vertical="top" wrapText="1"/>
    </xf>
    <xf numFmtId="165" fontId="3" fillId="0" borderId="13" xfId="1" applyNumberFormat="1" applyFont="1" applyFill="1" applyBorder="1" applyAlignment="1">
      <alignment horizontal="center" vertical="top" wrapText="1"/>
    </xf>
    <xf numFmtId="165" fontId="3" fillId="0" borderId="13" xfId="0" applyNumberFormat="1" applyFont="1" applyBorder="1" applyAlignment="1">
      <alignment horizontal="center" vertical="top" wrapText="1"/>
    </xf>
    <xf numFmtId="165" fontId="4" fillId="0" borderId="3" xfId="1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vertical="top" wrapText="1"/>
    </xf>
    <xf numFmtId="165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165" fontId="3" fillId="0" borderId="0" xfId="1" applyNumberFormat="1" applyFont="1" applyFill="1" applyAlignment="1">
      <alignment horizontal="center" vertical="top" wrapText="1"/>
    </xf>
    <xf numFmtId="165" fontId="4" fillId="0" borderId="0" xfId="1" applyNumberFormat="1" applyFont="1" applyFill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165" fontId="4" fillId="0" borderId="13" xfId="1" applyNumberFormat="1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right" vertical="top" wrapText="1"/>
    </xf>
    <xf numFmtId="0" fontId="8" fillId="0" borderId="20" xfId="0" applyFont="1" applyBorder="1" applyAlignment="1">
      <alignment vertical="top" wrapText="1"/>
    </xf>
    <xf numFmtId="3" fontId="8" fillId="0" borderId="3" xfId="0" applyNumberFormat="1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3" fontId="4" fillId="0" borderId="20" xfId="0" applyNumberFormat="1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4" fillId="0" borderId="20" xfId="0" applyFont="1" applyBorder="1" applyAlignment="1">
      <alignment horizontal="right" vertical="top" wrapText="1"/>
    </xf>
    <xf numFmtId="1" fontId="4" fillId="0" borderId="13" xfId="0" applyNumberFormat="1" applyFont="1" applyBorder="1" applyAlignment="1">
      <alignment horizontal="right" vertical="top" wrapText="1"/>
    </xf>
    <xf numFmtId="0" fontId="11" fillId="0" borderId="13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right" vertical="top" wrapText="1"/>
    </xf>
    <xf numFmtId="165" fontId="4" fillId="0" borderId="12" xfId="1" applyNumberFormat="1" applyFont="1" applyFill="1" applyBorder="1" applyAlignment="1">
      <alignment horizontal="right" vertical="top" wrapText="1"/>
    </xf>
    <xf numFmtId="164" fontId="4" fillId="0" borderId="12" xfId="1" applyFont="1" applyFill="1" applyBorder="1" applyAlignment="1">
      <alignment horizontal="right" vertical="top" wrapText="1"/>
    </xf>
    <xf numFmtId="0" fontId="4" fillId="0" borderId="20" xfId="0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165" fontId="3" fillId="0" borderId="22" xfId="1" applyNumberFormat="1" applyFont="1" applyFill="1" applyBorder="1" applyAlignment="1">
      <alignment horizontal="center" vertical="top" wrapText="1"/>
    </xf>
    <xf numFmtId="1" fontId="3" fillId="0" borderId="13" xfId="0" applyNumberFormat="1" applyFont="1" applyBorder="1" applyAlignment="1">
      <alignment horizontal="center" vertical="top" wrapText="1"/>
    </xf>
    <xf numFmtId="1" fontId="4" fillId="0" borderId="13" xfId="0" applyNumberFormat="1" applyFont="1" applyBorder="1" applyAlignment="1">
      <alignment horizontal="center" vertical="top" wrapText="1"/>
    </xf>
    <xf numFmtId="3" fontId="4" fillId="0" borderId="21" xfId="0" applyNumberFormat="1" applyFont="1" applyBorder="1" applyAlignment="1">
      <alignment horizontal="right" vertical="top" wrapText="1"/>
    </xf>
    <xf numFmtId="165" fontId="4" fillId="0" borderId="21" xfId="1" applyNumberFormat="1" applyFont="1" applyFill="1" applyBorder="1" applyAlignment="1">
      <alignment horizontal="center" vertical="top" wrapText="1"/>
    </xf>
    <xf numFmtId="3" fontId="4" fillId="0" borderId="20" xfId="0" applyNumberFormat="1" applyFont="1" applyBorder="1" applyAlignment="1">
      <alignment horizontal="right" vertical="top" wrapText="1"/>
    </xf>
    <xf numFmtId="3" fontId="4" fillId="0" borderId="10" xfId="0" applyNumberFormat="1" applyFont="1" applyBorder="1" applyAlignment="1">
      <alignment horizontal="right" vertical="top" wrapText="1"/>
    </xf>
    <xf numFmtId="3" fontId="4" fillId="0" borderId="13" xfId="0" applyNumberFormat="1" applyFont="1" applyBorder="1" applyAlignment="1">
      <alignment horizontal="right" vertical="top" wrapText="1"/>
    </xf>
    <xf numFmtId="4" fontId="4" fillId="0" borderId="10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3" fontId="4" fillId="0" borderId="3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165" fontId="4" fillId="0" borderId="0" xfId="1" applyNumberFormat="1" applyFont="1" applyFill="1" applyBorder="1" applyAlignment="1">
      <alignment horizontal="right" vertical="top" wrapText="1"/>
    </xf>
    <xf numFmtId="164" fontId="4" fillId="0" borderId="0" xfId="1" applyFont="1" applyFill="1" applyBorder="1" applyAlignment="1">
      <alignment horizontal="right" vertical="top" wrapText="1"/>
    </xf>
    <xf numFmtId="3" fontId="4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vertical="top"/>
    </xf>
    <xf numFmtId="0" fontId="14" fillId="0" borderId="0" xfId="0" applyFont="1" applyAlignment="1">
      <alignment horizontal="center" vertical="top" wrapText="1"/>
    </xf>
    <xf numFmtId="166" fontId="8" fillId="2" borderId="3" xfId="0" applyNumberFormat="1" applyFont="1" applyFill="1" applyBorder="1" applyAlignment="1">
      <alignment vertical="top" wrapText="1"/>
    </xf>
    <xf numFmtId="0" fontId="3" fillId="2" borderId="13" xfId="0" applyFont="1" applyFill="1" applyBorder="1" applyAlignment="1">
      <alignment horizontal="right" vertical="top" wrapText="1"/>
    </xf>
    <xf numFmtId="165" fontId="4" fillId="0" borderId="13" xfId="0" applyNumberFormat="1" applyFont="1" applyBorder="1" applyAlignment="1">
      <alignment horizontal="center" vertical="top" wrapText="1"/>
    </xf>
    <xf numFmtId="1" fontId="3" fillId="2" borderId="13" xfId="0" applyNumberFormat="1" applyFont="1" applyFill="1" applyBorder="1" applyAlignment="1">
      <alignment horizontal="center" vertical="top" wrapText="1"/>
    </xf>
    <xf numFmtId="0" fontId="15" fillId="0" borderId="15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165" fontId="4" fillId="0" borderId="0" xfId="1" applyNumberFormat="1" applyFont="1" applyFill="1" applyBorder="1" applyAlignment="1">
      <alignment horizontal="center" vertical="top" wrapText="1"/>
    </xf>
    <xf numFmtId="165" fontId="4" fillId="0" borderId="16" xfId="1" applyNumberFormat="1" applyFont="1" applyFill="1" applyBorder="1" applyAlignment="1">
      <alignment horizontal="center" vertical="top" wrapText="1"/>
    </xf>
    <xf numFmtId="165" fontId="3" fillId="0" borderId="12" xfId="1" quotePrefix="1" applyNumberFormat="1" applyFont="1" applyFill="1" applyBorder="1" applyAlignment="1">
      <alignment horizontal="right" vertical="top" wrapText="1"/>
    </xf>
    <xf numFmtId="0" fontId="4" fillId="0" borderId="17" xfId="0" applyFont="1" applyBorder="1" applyAlignment="1">
      <alignment vertical="top" wrapText="1"/>
    </xf>
    <xf numFmtId="165" fontId="3" fillId="0" borderId="13" xfId="1" quotePrefix="1" applyNumberFormat="1" applyFont="1" applyFill="1" applyBorder="1" applyAlignment="1">
      <alignment horizontal="center" vertical="top" wrapText="1"/>
    </xf>
    <xf numFmtId="165" fontId="3" fillId="0" borderId="13" xfId="0" quotePrefix="1" applyNumberFormat="1" applyFont="1" applyBorder="1" applyAlignment="1">
      <alignment horizontal="center" vertical="top" wrapText="1"/>
    </xf>
    <xf numFmtId="3" fontId="4" fillId="0" borderId="22" xfId="0" applyNumberFormat="1" applyFont="1" applyBorder="1" applyAlignment="1">
      <alignment horizontal="right" vertical="top" wrapText="1"/>
    </xf>
    <xf numFmtId="165" fontId="4" fillId="0" borderId="20" xfId="1" applyNumberFormat="1" applyFont="1" applyFill="1" applyBorder="1" applyAlignment="1">
      <alignment horizontal="right" vertical="top" wrapText="1"/>
    </xf>
    <xf numFmtId="165" fontId="4" fillId="0" borderId="20" xfId="0" applyNumberFormat="1" applyFont="1" applyBorder="1" applyAlignment="1">
      <alignment horizontal="right" vertical="top" wrapText="1"/>
    </xf>
    <xf numFmtId="165" fontId="3" fillId="0" borderId="20" xfId="1" applyNumberFormat="1" applyFont="1" applyFill="1" applyBorder="1" applyAlignment="1">
      <alignment vertical="top" wrapText="1"/>
    </xf>
    <xf numFmtId="165" fontId="3" fillId="0" borderId="20" xfId="0" applyNumberFormat="1" applyFont="1" applyBorder="1" applyAlignment="1">
      <alignment vertical="top" wrapText="1"/>
    </xf>
    <xf numFmtId="3" fontId="9" fillId="0" borderId="3" xfId="0" applyNumberFormat="1" applyFont="1" applyBorder="1" applyAlignment="1">
      <alignment vertical="top" wrapText="1"/>
    </xf>
    <xf numFmtId="1" fontId="9" fillId="0" borderId="3" xfId="0" applyNumberFormat="1" applyFont="1" applyBorder="1" applyAlignment="1">
      <alignment vertical="top" wrapText="1"/>
    </xf>
    <xf numFmtId="166" fontId="9" fillId="0" borderId="3" xfId="0" applyNumberFormat="1" applyFont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165" fontId="3" fillId="2" borderId="13" xfId="0" applyNumberFormat="1" applyFont="1" applyFill="1" applyBorder="1" applyAlignment="1">
      <alignment vertical="top" wrapText="1"/>
    </xf>
    <xf numFmtId="165" fontId="4" fillId="0" borderId="13" xfId="0" applyNumberFormat="1" applyFont="1" applyBorder="1" applyAlignment="1">
      <alignment vertical="top" wrapText="1"/>
    </xf>
    <xf numFmtId="1" fontId="3" fillId="0" borderId="13" xfId="0" applyNumberFormat="1" applyFont="1" applyBorder="1" applyAlignment="1">
      <alignment horizontal="right" vertical="top" wrapText="1"/>
    </xf>
    <xf numFmtId="1" fontId="3" fillId="2" borderId="13" xfId="0" applyNumberFormat="1" applyFont="1" applyFill="1" applyBorder="1" applyAlignment="1">
      <alignment horizontal="right" vertical="top" wrapText="1"/>
    </xf>
    <xf numFmtId="1" fontId="8" fillId="2" borderId="3" xfId="0" applyNumberFormat="1" applyFont="1" applyFill="1" applyBorder="1" applyAlignment="1">
      <alignment vertical="top" wrapText="1"/>
    </xf>
    <xf numFmtId="1" fontId="9" fillId="2" borderId="3" xfId="0" applyNumberFormat="1" applyFont="1" applyFill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0" fontId="3" fillId="3" borderId="13" xfId="0" applyFont="1" applyFill="1" applyBorder="1" applyAlignment="1">
      <alignment vertical="top" wrapText="1"/>
    </xf>
    <xf numFmtId="0" fontId="4" fillId="4" borderId="13" xfId="0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top" wrapText="1"/>
    </xf>
    <xf numFmtId="165" fontId="8" fillId="2" borderId="4" xfId="1" applyNumberFormat="1" applyFont="1" applyFill="1" applyBorder="1" applyAlignment="1">
      <alignment vertical="top" wrapText="1"/>
    </xf>
    <xf numFmtId="0" fontId="8" fillId="2" borderId="20" xfId="0" applyFont="1" applyFill="1" applyBorder="1" applyAlignment="1">
      <alignment vertical="top" wrapText="1"/>
    </xf>
    <xf numFmtId="165" fontId="8" fillId="2" borderId="3" xfId="0" applyNumberFormat="1" applyFont="1" applyFill="1" applyBorder="1" applyAlignment="1">
      <alignment vertical="top" wrapText="1"/>
    </xf>
    <xf numFmtId="3" fontId="8" fillId="2" borderId="3" xfId="0" applyNumberFormat="1" applyFont="1" applyFill="1" applyBorder="1" applyAlignment="1">
      <alignment vertical="top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right" vertical="center" wrapText="1"/>
    </xf>
    <xf numFmtId="0" fontId="10" fillId="2" borderId="0" xfId="0" applyFont="1" applyFill="1"/>
    <xf numFmtId="0" fontId="15" fillId="2" borderId="2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vertical="center" wrapText="1"/>
    </xf>
    <xf numFmtId="3" fontId="3" fillId="2" borderId="13" xfId="1" applyNumberFormat="1" applyFont="1" applyFill="1" applyBorder="1" applyAlignment="1">
      <alignment vertical="top" wrapText="1"/>
    </xf>
    <xf numFmtId="165" fontId="3" fillId="2" borderId="13" xfId="1" applyNumberFormat="1" applyFont="1" applyFill="1" applyBorder="1" applyAlignment="1">
      <alignment vertical="top" wrapText="1"/>
    </xf>
    <xf numFmtId="0" fontId="3" fillId="2" borderId="20" xfId="0" applyFont="1" applyFill="1" applyBorder="1" applyAlignment="1">
      <alignment vertical="top" wrapText="1"/>
    </xf>
    <xf numFmtId="165" fontId="3" fillId="2" borderId="20" xfId="1" applyNumberFormat="1" applyFont="1" applyFill="1" applyBorder="1" applyAlignment="1">
      <alignment vertical="top" wrapText="1"/>
    </xf>
    <xf numFmtId="0" fontId="4" fillId="2" borderId="0" xfId="0" applyFont="1" applyFill="1" applyAlignment="1">
      <alignment horizontal="right" vertical="center" wrapText="1"/>
    </xf>
    <xf numFmtId="0" fontId="0" fillId="2" borderId="0" xfId="0" applyFill="1"/>
    <xf numFmtId="3" fontId="3" fillId="2" borderId="13" xfId="0" applyNumberFormat="1" applyFont="1" applyFill="1" applyBorder="1" applyAlignment="1">
      <alignment vertical="top" wrapText="1"/>
    </xf>
    <xf numFmtId="0" fontId="15" fillId="2" borderId="15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vertical="top" wrapText="1"/>
    </xf>
    <xf numFmtId="3" fontId="3" fillId="2" borderId="22" xfId="1" applyNumberFormat="1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165" fontId="3" fillId="2" borderId="13" xfId="1" applyNumberFormat="1" applyFont="1" applyFill="1" applyBorder="1" applyAlignment="1">
      <alignment horizontal="right" vertical="top" wrapText="1"/>
    </xf>
    <xf numFmtId="3" fontId="3" fillId="2" borderId="22" xfId="0" applyNumberFormat="1" applyFont="1" applyFill="1" applyBorder="1" applyAlignment="1">
      <alignment horizontal="right" vertical="top" wrapText="1"/>
    </xf>
    <xf numFmtId="0" fontId="4" fillId="2" borderId="13" xfId="0" applyFont="1" applyFill="1" applyBorder="1" applyAlignment="1">
      <alignment horizontal="right" vertical="top" wrapText="1"/>
    </xf>
    <xf numFmtId="165" fontId="3" fillId="2" borderId="13" xfId="0" applyNumberFormat="1" applyFont="1" applyFill="1" applyBorder="1" applyAlignment="1">
      <alignment horizontal="center" vertical="top" wrapText="1"/>
    </xf>
    <xf numFmtId="165" fontId="3" fillId="2" borderId="22" xfId="1" applyNumberFormat="1" applyFont="1" applyFill="1" applyBorder="1" applyAlignment="1">
      <alignment horizontal="center" vertical="top" wrapText="1"/>
    </xf>
    <xf numFmtId="3" fontId="3" fillId="2" borderId="22" xfId="1" applyNumberFormat="1" applyFont="1" applyFill="1" applyBorder="1" applyAlignment="1">
      <alignment horizontal="right" vertical="top" wrapText="1"/>
    </xf>
    <xf numFmtId="0" fontId="3" fillId="2" borderId="13" xfId="0" applyFont="1" applyFill="1" applyBorder="1" applyAlignment="1">
      <alignment horizontal="center" vertical="top" wrapText="1"/>
    </xf>
    <xf numFmtId="165" fontId="3" fillId="2" borderId="13" xfId="1" applyNumberFormat="1" applyFont="1" applyFill="1" applyBorder="1" applyAlignment="1">
      <alignment horizontal="center" vertical="top" wrapText="1"/>
    </xf>
    <xf numFmtId="165" fontId="3" fillId="2" borderId="13" xfId="1" quotePrefix="1" applyNumberFormat="1" applyFont="1" applyFill="1" applyBorder="1" applyAlignment="1">
      <alignment horizontal="center" vertical="top" wrapText="1"/>
    </xf>
    <xf numFmtId="3" fontId="3" fillId="2" borderId="13" xfId="0" applyNumberFormat="1" applyFont="1" applyFill="1" applyBorder="1" applyAlignment="1">
      <alignment horizontal="right" vertical="top" wrapText="1"/>
    </xf>
    <xf numFmtId="167" fontId="3" fillId="2" borderId="13" xfId="0" applyNumberFormat="1" applyFont="1" applyFill="1" applyBorder="1" applyAlignment="1">
      <alignment horizontal="center" vertical="top" wrapText="1"/>
    </xf>
    <xf numFmtId="165" fontId="3" fillId="2" borderId="20" xfId="0" applyNumberFormat="1" applyFont="1" applyFill="1" applyBorder="1" applyAlignment="1">
      <alignment vertical="top" wrapText="1"/>
    </xf>
    <xf numFmtId="1" fontId="3" fillId="2" borderId="13" xfId="0" applyNumberFormat="1" applyFont="1" applyFill="1" applyBorder="1" applyAlignment="1">
      <alignment vertical="top" wrapText="1"/>
    </xf>
    <xf numFmtId="165" fontId="4" fillId="0" borderId="0" xfId="0" applyNumberFormat="1" applyFont="1" applyAlignment="1">
      <alignment horizontal="center" vertical="center" wrapText="1"/>
    </xf>
    <xf numFmtId="0" fontId="17" fillId="0" borderId="0" xfId="0" applyFont="1"/>
    <xf numFmtId="3" fontId="4" fillId="4" borderId="23" xfId="0" applyNumberFormat="1" applyFont="1" applyFill="1" applyBorder="1" applyAlignment="1">
      <alignment vertical="center" wrapText="1"/>
    </xf>
    <xf numFmtId="0" fontId="17" fillId="4" borderId="0" xfId="0" applyFont="1" applyFill="1"/>
    <xf numFmtId="0" fontId="1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4" fillId="0" borderId="16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4" borderId="16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right" vertical="top" wrapText="1"/>
    </xf>
    <xf numFmtId="3" fontId="9" fillId="2" borderId="3" xfId="0" applyNumberFormat="1" applyFont="1" applyFill="1" applyBorder="1" applyAlignment="1">
      <alignment vertical="top" wrapText="1"/>
    </xf>
    <xf numFmtId="0" fontId="4" fillId="2" borderId="20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right" vertical="top" wrapText="1"/>
    </xf>
    <xf numFmtId="0" fontId="4" fillId="2" borderId="12" xfId="0" applyFont="1" applyFill="1" applyBorder="1" applyAlignment="1">
      <alignment horizontal="right" vertical="top" wrapText="1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horizontal="right" vertical="top" wrapText="1"/>
    </xf>
    <xf numFmtId="0" fontId="4" fillId="2" borderId="10" xfId="0" applyFont="1" applyFill="1" applyBorder="1" applyAlignment="1">
      <alignment horizontal="right" vertical="top" wrapText="1"/>
    </xf>
    <xf numFmtId="0" fontId="4" fillId="2" borderId="12" xfId="0" applyFont="1" applyFill="1" applyBorder="1" applyAlignment="1">
      <alignment vertical="top" wrapText="1"/>
    </xf>
    <xf numFmtId="3" fontId="4" fillId="2" borderId="20" xfId="0" applyNumberFormat="1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7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314325</xdr:colOff>
      <xdr:row>78</xdr:row>
      <xdr:rowOff>19050</xdr:rowOff>
    </xdr:from>
    <xdr:to>
      <xdr:col>34</xdr:col>
      <xdr:colOff>564444</xdr:colOff>
      <xdr:row>83</xdr:row>
      <xdr:rowOff>81048</xdr:rowOff>
    </xdr:to>
    <xdr:pic>
      <xdr:nvPicPr>
        <xdr:cNvPr id="2" name="Picture 1" descr="C:\Users\LENOVO_IP_320\AppData\Local\Microsoft\Windows\INetCache\Content.Word\TTD.PNG">
          <a:extLst>
            <a:ext uri="{FF2B5EF4-FFF2-40B4-BE49-F238E27FC236}">
              <a16:creationId xmlns:a16="http://schemas.microsoft.com/office/drawing/2014/main" id="{20F34277-2715-0546-BD1C-FE21559672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0" y="31003875"/>
          <a:ext cx="859719" cy="106104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33</xdr:col>
      <xdr:colOff>581025</xdr:colOff>
      <xdr:row>78</xdr:row>
      <xdr:rowOff>0</xdr:rowOff>
    </xdr:from>
    <xdr:to>
      <xdr:col>36</xdr:col>
      <xdr:colOff>487460</xdr:colOff>
      <xdr:row>88</xdr:row>
      <xdr:rowOff>21677</xdr:rowOff>
    </xdr:to>
    <xdr:pic>
      <xdr:nvPicPr>
        <xdr:cNvPr id="3" name="Picture 2" descr="C:\Users\LENOVO_IP_320\AppData\Local\Microsoft\Windows\INetCache\Content.Word\scan cap.png">
          <a:extLst>
            <a:ext uri="{FF2B5EF4-FFF2-40B4-BE49-F238E27FC236}">
              <a16:creationId xmlns:a16="http://schemas.microsoft.com/office/drawing/2014/main" id="{9EB83EA9-436C-8244-B0DB-9598989A6CF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11950" y="30937200"/>
          <a:ext cx="1735234" cy="19845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638175</xdr:colOff>
      <xdr:row>78</xdr:row>
      <xdr:rowOff>0</xdr:rowOff>
    </xdr:from>
    <xdr:to>
      <xdr:col>18</xdr:col>
      <xdr:colOff>427355</xdr:colOff>
      <xdr:row>82</xdr:row>
      <xdr:rowOff>104044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F7DFFE-E507-B945-5E70-2C2681293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1025" y="32632650"/>
          <a:ext cx="903605" cy="903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685800</xdr:colOff>
      <xdr:row>76</xdr:row>
      <xdr:rowOff>114300</xdr:rowOff>
    </xdr:from>
    <xdr:to>
      <xdr:col>18</xdr:col>
      <xdr:colOff>361950</xdr:colOff>
      <xdr:row>86</xdr:row>
      <xdr:rowOff>58228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68FAE03-813D-44AD-8393-B34054A81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550863">
          <a:off x="10925175" y="32346900"/>
          <a:ext cx="1924050" cy="1924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85"/>
  <sheetViews>
    <sheetView tabSelected="1" topLeftCell="D1" zoomScale="106" zoomScaleNormal="106" workbookViewId="0">
      <selection activeCell="D23" sqref="D23"/>
    </sheetView>
  </sheetViews>
  <sheetFormatPr defaultRowHeight="15"/>
  <cols>
    <col min="1" max="1" width="1.7109375" customWidth="1"/>
    <col min="2" max="2" width="16.28515625" style="130" customWidth="1"/>
    <col min="3" max="4" width="29.85546875" customWidth="1"/>
    <col min="5" max="5" width="7.140625" style="57" customWidth="1"/>
    <col min="6" max="6" width="4.5703125" style="259" customWidth="1"/>
    <col min="7" max="7" width="14.140625" style="57" customWidth="1"/>
    <col min="8" max="10" width="4.85546875" style="57" customWidth="1"/>
    <col min="11" max="11" width="12.7109375" style="57" customWidth="1"/>
    <col min="12" max="12" width="7.85546875" style="57" customWidth="1"/>
    <col min="13" max="13" width="12.7109375" style="57" customWidth="1"/>
    <col min="14" max="14" width="4" style="57" customWidth="1"/>
    <col min="15" max="15" width="12.85546875" style="57" customWidth="1"/>
    <col min="16" max="16" width="4.140625" style="57" customWidth="1"/>
    <col min="17" max="17" width="11.5703125" style="57" customWidth="1"/>
    <col min="18" max="18" width="5.140625" style="57" customWidth="1"/>
    <col min="19" max="19" width="12.42578125" style="57" customWidth="1"/>
    <col min="20" max="20" width="4.28515625" style="57" customWidth="1"/>
    <col min="21" max="21" width="11.140625" style="57" customWidth="1"/>
    <col min="22" max="22" width="4" style="57" customWidth="1"/>
    <col min="23" max="23" width="14.28515625" style="57" customWidth="1"/>
    <col min="24" max="24" width="5.85546875" style="259" customWidth="1"/>
    <col min="25" max="25" width="12.5703125" style="57" customWidth="1"/>
    <col min="26" max="26" width="7" style="57" customWidth="1"/>
    <col min="27" max="27" width="9" style="57" customWidth="1"/>
    <col min="28" max="28" width="10.42578125" bestFit="1" customWidth="1"/>
  </cols>
  <sheetData>
    <row r="1" spans="2:32" ht="18.75">
      <c r="B1" s="224" t="s">
        <v>215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1"/>
      <c r="AC1" s="2"/>
      <c r="AD1" s="2"/>
      <c r="AE1" s="2"/>
      <c r="AF1" s="3"/>
    </row>
    <row r="2" spans="2:32" ht="15.75" thickBot="1">
      <c r="B2" s="126"/>
      <c r="C2" s="1"/>
      <c r="D2" s="1"/>
      <c r="E2" s="58"/>
      <c r="F2" s="252"/>
      <c r="G2" s="37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82"/>
      <c r="T2" s="58"/>
      <c r="U2" s="37"/>
      <c r="V2" s="58"/>
      <c r="W2" s="58"/>
      <c r="X2" s="252"/>
      <c r="Y2" s="58"/>
      <c r="Z2" s="58"/>
      <c r="AA2" s="58"/>
      <c r="AB2" s="1"/>
      <c r="AC2" s="2"/>
      <c r="AD2" s="2"/>
      <c r="AE2" s="2"/>
      <c r="AF2" s="3"/>
    </row>
    <row r="3" spans="2:32" ht="17.25" thickTop="1" thickBot="1">
      <c r="B3" s="225" t="s">
        <v>0</v>
      </c>
      <c r="C3" s="225"/>
      <c r="D3" s="226" t="s">
        <v>1</v>
      </c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58"/>
      <c r="Q3" s="81"/>
      <c r="R3" s="81"/>
      <c r="S3" s="83"/>
      <c r="T3" s="81"/>
      <c r="U3" s="56"/>
      <c r="V3" s="81"/>
      <c r="W3" s="81"/>
      <c r="X3" s="253"/>
      <c r="Y3" s="81"/>
      <c r="Z3" s="81"/>
      <c r="AA3" s="84" t="s">
        <v>2</v>
      </c>
      <c r="AB3" s="4"/>
      <c r="AC3" s="2"/>
      <c r="AD3" s="2"/>
      <c r="AE3" s="2"/>
      <c r="AF3" s="3"/>
    </row>
    <row r="4" spans="2:32" ht="16.5" thickTop="1" thickBot="1">
      <c r="B4" s="126"/>
      <c r="C4" s="5"/>
      <c r="D4" s="5"/>
      <c r="E4" s="59"/>
      <c r="F4" s="260"/>
      <c r="G4" s="38"/>
      <c r="H4" s="59"/>
      <c r="I4" s="59"/>
      <c r="J4" s="59"/>
      <c r="K4" s="59"/>
      <c r="L4" s="59"/>
      <c r="M4" s="59"/>
      <c r="N4" s="59"/>
      <c r="O4" s="59"/>
      <c r="P4" s="58"/>
      <c r="Q4" s="81"/>
      <c r="R4" s="81"/>
      <c r="S4" s="83"/>
      <c r="T4" s="81"/>
      <c r="U4" s="56"/>
      <c r="V4" s="81"/>
      <c r="W4" s="81"/>
      <c r="X4" s="253"/>
      <c r="Y4" s="81"/>
      <c r="Z4" s="81"/>
      <c r="AA4" s="81"/>
      <c r="AB4" s="2"/>
      <c r="AC4" s="2"/>
      <c r="AD4" s="2"/>
      <c r="AE4" s="2"/>
      <c r="AF4" s="3"/>
    </row>
    <row r="5" spans="2:32">
      <c r="B5" s="208" t="s">
        <v>3</v>
      </c>
      <c r="C5" s="228" t="s">
        <v>157</v>
      </c>
      <c r="D5" s="228" t="s">
        <v>158</v>
      </c>
      <c r="E5" s="231" t="s">
        <v>4</v>
      </c>
      <c r="F5" s="234" t="s">
        <v>5</v>
      </c>
      <c r="G5" s="235"/>
      <c r="H5" s="240" t="s">
        <v>6</v>
      </c>
      <c r="I5" s="241"/>
      <c r="J5" s="216" t="s">
        <v>7</v>
      </c>
      <c r="K5" s="217"/>
      <c r="L5" s="217"/>
      <c r="M5" s="217"/>
      <c r="N5" s="217"/>
      <c r="O5" s="218"/>
      <c r="P5" s="216" t="s">
        <v>8</v>
      </c>
      <c r="Q5" s="217"/>
      <c r="R5" s="217"/>
      <c r="S5" s="217"/>
      <c r="T5" s="217"/>
      <c r="U5" s="217"/>
      <c r="V5" s="217"/>
      <c r="W5" s="218"/>
      <c r="X5" s="216" t="s">
        <v>9</v>
      </c>
      <c r="Y5" s="218"/>
      <c r="Z5" s="216" t="s">
        <v>10</v>
      </c>
      <c r="AA5" s="247"/>
      <c r="AB5" s="2"/>
      <c r="AC5" s="2"/>
      <c r="AD5" s="2"/>
      <c r="AE5" s="2"/>
      <c r="AF5" s="2"/>
    </row>
    <row r="6" spans="2:32" ht="15.75" thickBot="1">
      <c r="B6" s="227"/>
      <c r="C6" s="229"/>
      <c r="D6" s="229"/>
      <c r="E6" s="232"/>
      <c r="F6" s="236"/>
      <c r="G6" s="237"/>
      <c r="H6" s="242"/>
      <c r="I6" s="243"/>
      <c r="J6" s="222"/>
      <c r="K6" s="246"/>
      <c r="L6" s="246"/>
      <c r="M6" s="246"/>
      <c r="N6" s="246"/>
      <c r="O6" s="223"/>
      <c r="P6" s="219"/>
      <c r="Q6" s="220"/>
      <c r="R6" s="220"/>
      <c r="S6" s="220"/>
      <c r="T6" s="220"/>
      <c r="U6" s="220"/>
      <c r="V6" s="220"/>
      <c r="W6" s="221"/>
      <c r="X6" s="222"/>
      <c r="Y6" s="223"/>
      <c r="Z6" s="222"/>
      <c r="AA6" s="248"/>
      <c r="AB6" s="6"/>
      <c r="AC6" s="6"/>
      <c r="AD6" s="6"/>
      <c r="AE6" s="6"/>
      <c r="AF6" s="3"/>
    </row>
    <row r="7" spans="2:32" ht="44.25" customHeight="1" thickBot="1">
      <c r="B7" s="125"/>
      <c r="C7" s="230"/>
      <c r="D7" s="230"/>
      <c r="E7" s="233"/>
      <c r="F7" s="238"/>
      <c r="G7" s="239"/>
      <c r="H7" s="244"/>
      <c r="I7" s="245"/>
      <c r="J7" s="219"/>
      <c r="K7" s="220"/>
      <c r="L7" s="220"/>
      <c r="M7" s="220"/>
      <c r="N7" s="220"/>
      <c r="O7" s="221"/>
      <c r="P7" s="250" t="s">
        <v>11</v>
      </c>
      <c r="Q7" s="251"/>
      <c r="R7" s="250" t="s">
        <v>12</v>
      </c>
      <c r="S7" s="251"/>
      <c r="T7" s="250" t="s">
        <v>13</v>
      </c>
      <c r="U7" s="251"/>
      <c r="V7" s="250" t="s">
        <v>14</v>
      </c>
      <c r="W7" s="251"/>
      <c r="X7" s="219"/>
      <c r="Y7" s="221"/>
      <c r="Z7" s="219"/>
      <c r="AA7" s="249"/>
      <c r="AB7" s="2"/>
      <c r="AC7" s="2"/>
      <c r="AD7" s="2"/>
      <c r="AE7" s="2"/>
      <c r="AF7" s="3"/>
    </row>
    <row r="8" spans="2:32" ht="15.75" thickBot="1">
      <c r="B8" s="208">
        <v>1</v>
      </c>
      <c r="C8" s="210">
        <v>2</v>
      </c>
      <c r="D8" s="210">
        <v>3</v>
      </c>
      <c r="E8" s="212">
        <v>4</v>
      </c>
      <c r="F8" s="214">
        <v>5</v>
      </c>
      <c r="G8" s="215"/>
      <c r="H8" s="205">
        <v>6</v>
      </c>
      <c r="I8" s="206"/>
      <c r="J8" s="205">
        <v>7</v>
      </c>
      <c r="K8" s="207"/>
      <c r="L8" s="207"/>
      <c r="M8" s="207"/>
      <c r="N8" s="207"/>
      <c r="O8" s="206"/>
      <c r="P8" s="205">
        <v>8</v>
      </c>
      <c r="Q8" s="206"/>
      <c r="R8" s="205">
        <v>9</v>
      </c>
      <c r="S8" s="206"/>
      <c r="T8" s="205">
        <v>10</v>
      </c>
      <c r="U8" s="206"/>
      <c r="V8" s="205">
        <v>11</v>
      </c>
      <c r="W8" s="206"/>
      <c r="X8" s="205" t="s">
        <v>15</v>
      </c>
      <c r="Y8" s="206"/>
      <c r="Z8" s="205" t="s">
        <v>16</v>
      </c>
      <c r="AA8" s="206"/>
      <c r="AB8" s="2"/>
      <c r="AC8" s="2"/>
      <c r="AD8" s="2"/>
      <c r="AE8" s="2"/>
      <c r="AF8" s="3"/>
    </row>
    <row r="9" spans="2:32" ht="40.5" customHeight="1" thickBot="1">
      <c r="B9" s="209"/>
      <c r="C9" s="211"/>
      <c r="D9" s="211"/>
      <c r="E9" s="213"/>
      <c r="F9" s="179" t="s">
        <v>17</v>
      </c>
      <c r="G9" s="39" t="s">
        <v>18</v>
      </c>
      <c r="H9" s="60" t="s">
        <v>17</v>
      </c>
      <c r="I9" s="60" t="s">
        <v>18</v>
      </c>
      <c r="J9" s="154" t="s">
        <v>17</v>
      </c>
      <c r="K9" s="154" t="s">
        <v>155</v>
      </c>
      <c r="L9" s="154" t="s">
        <v>17</v>
      </c>
      <c r="M9" s="154" t="s">
        <v>156</v>
      </c>
      <c r="N9" s="60" t="s">
        <v>17</v>
      </c>
      <c r="O9" s="60" t="s">
        <v>213</v>
      </c>
      <c r="P9" s="60" t="s">
        <v>17</v>
      </c>
      <c r="Q9" s="60" t="s">
        <v>19</v>
      </c>
      <c r="R9" s="60" t="s">
        <v>17</v>
      </c>
      <c r="S9" s="85" t="s">
        <v>19</v>
      </c>
      <c r="T9" s="60" t="s">
        <v>17</v>
      </c>
      <c r="U9" s="39" t="s">
        <v>19</v>
      </c>
      <c r="V9" s="60" t="s">
        <v>17</v>
      </c>
      <c r="W9" s="85" t="s">
        <v>19</v>
      </c>
      <c r="X9" s="179" t="s">
        <v>17</v>
      </c>
      <c r="Y9" s="60" t="s">
        <v>19</v>
      </c>
      <c r="Z9" s="60" t="s">
        <v>17</v>
      </c>
      <c r="AA9" s="60" t="s">
        <v>20</v>
      </c>
      <c r="AB9" s="2"/>
      <c r="AC9" s="2"/>
      <c r="AD9" s="2"/>
      <c r="AE9" s="2"/>
      <c r="AF9" s="3"/>
    </row>
    <row r="10" spans="2:32" ht="15.75" customHeight="1" thickBot="1">
      <c r="B10" s="125"/>
      <c r="C10" s="9"/>
      <c r="D10" s="7"/>
      <c r="E10" s="60"/>
      <c r="F10" s="179"/>
      <c r="G10" s="39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85"/>
      <c r="T10" s="60"/>
      <c r="U10" s="39"/>
      <c r="V10" s="60"/>
      <c r="W10" s="85"/>
      <c r="X10" s="179"/>
      <c r="Y10" s="60"/>
      <c r="Z10" s="60"/>
      <c r="AA10" s="60"/>
      <c r="AB10" s="2"/>
      <c r="AC10" s="2"/>
      <c r="AD10" s="2"/>
      <c r="AE10" s="2"/>
      <c r="AF10" s="3"/>
    </row>
    <row r="11" spans="2:32" ht="28.5" customHeight="1" thickBot="1">
      <c r="B11" s="125"/>
      <c r="C11" s="9" t="s">
        <v>21</v>
      </c>
      <c r="D11" s="9" t="s">
        <v>22</v>
      </c>
      <c r="E11" s="16" t="s">
        <v>23</v>
      </c>
      <c r="F11" s="177"/>
      <c r="G11" s="40"/>
      <c r="H11" s="61"/>
      <c r="I11" s="61"/>
      <c r="J11" s="61"/>
      <c r="K11" s="61"/>
      <c r="L11" s="61"/>
      <c r="M11" s="61"/>
      <c r="N11" s="16"/>
      <c r="O11" s="61"/>
      <c r="P11" s="86"/>
      <c r="Q11" s="61"/>
      <c r="R11" s="61"/>
      <c r="S11" s="67"/>
      <c r="T11" s="61"/>
      <c r="U11" s="40"/>
      <c r="V11" s="61"/>
      <c r="W11" s="67"/>
      <c r="X11" s="122"/>
      <c r="Y11" s="68"/>
      <c r="Z11" s="61"/>
      <c r="AA11" s="61"/>
      <c r="AB11" s="193"/>
      <c r="AC11" s="10"/>
      <c r="AD11" s="2"/>
      <c r="AE11" s="2"/>
      <c r="AF11" s="3"/>
    </row>
    <row r="12" spans="2:32" ht="15.75" customHeight="1" thickBot="1">
      <c r="B12" s="125"/>
      <c r="C12" s="11"/>
      <c r="D12" s="9" t="s">
        <v>24</v>
      </c>
      <c r="E12" s="16" t="s">
        <v>23</v>
      </c>
      <c r="F12" s="177"/>
      <c r="G12" s="40"/>
      <c r="H12" s="87"/>
      <c r="I12" s="61"/>
      <c r="J12" s="61"/>
      <c r="K12" s="61"/>
      <c r="L12" s="61"/>
      <c r="M12" s="61"/>
      <c r="N12" s="16"/>
      <c r="O12" s="61"/>
      <c r="P12" s="86"/>
      <c r="Q12" s="61"/>
      <c r="R12" s="61"/>
      <c r="S12" s="67"/>
      <c r="T12" s="61"/>
      <c r="U12" s="40"/>
      <c r="V12" s="61"/>
      <c r="W12" s="67"/>
      <c r="X12" s="122"/>
      <c r="Y12" s="61"/>
      <c r="Z12" s="61"/>
      <c r="AA12" s="61"/>
      <c r="AB12" s="10"/>
      <c r="AC12" s="10"/>
      <c r="AD12" s="2"/>
      <c r="AE12" s="2"/>
      <c r="AF12" s="3"/>
    </row>
    <row r="13" spans="2:32" s="166" customFormat="1" ht="37.5" customHeight="1" thickBot="1">
      <c r="B13" s="155" t="s">
        <v>159</v>
      </c>
      <c r="C13" s="156" t="s">
        <v>25</v>
      </c>
      <c r="D13" s="157" t="s">
        <v>26</v>
      </c>
      <c r="E13" s="158" t="s">
        <v>23</v>
      </c>
      <c r="F13" s="158">
        <v>100</v>
      </c>
      <c r="G13" s="159">
        <v>22906419000</v>
      </c>
      <c r="H13" s="160">
        <v>0</v>
      </c>
      <c r="I13" s="160">
        <v>0</v>
      </c>
      <c r="J13" s="158">
        <v>100</v>
      </c>
      <c r="K13" s="161">
        <f>SUM(K14+K17+K21+K28+K30+K34)</f>
        <v>2936722000</v>
      </c>
      <c r="L13" s="161">
        <v>100</v>
      </c>
      <c r="M13" s="161">
        <f>SUM(M14+M17+M21+M28+M30+M34)</f>
        <v>3888939075</v>
      </c>
      <c r="N13" s="158">
        <v>100</v>
      </c>
      <c r="O13" s="162">
        <f>O14+O17+O21+O28+O30+O34</f>
        <v>3944532491</v>
      </c>
      <c r="P13" s="162">
        <f>Q13/O13*100</f>
        <v>10.604842144270222</v>
      </c>
      <c r="Q13" s="162">
        <v>418311444</v>
      </c>
      <c r="R13" s="162">
        <f>SUM(Q13+S13)/O13*100</f>
        <v>37.378035530548253</v>
      </c>
      <c r="S13" s="162">
        <v>1056077312</v>
      </c>
      <c r="T13" s="162">
        <f>U13/O13*100</f>
        <v>21.236554038058753</v>
      </c>
      <c r="U13" s="162">
        <v>837682774</v>
      </c>
      <c r="V13" s="158">
        <v>31</v>
      </c>
      <c r="W13" s="162">
        <f>SUM(W14+W17+W21+W28+W30+W34)</f>
        <v>1014462803</v>
      </c>
      <c r="X13" s="162">
        <f>P13+R13+T13+V13</f>
        <v>100.21943171287722</v>
      </c>
      <c r="Y13" s="162">
        <f>Q13+S13+U13+W13</f>
        <v>3326534333</v>
      </c>
      <c r="Z13" s="150">
        <f>X13/J13*100</f>
        <v>100.21943171287721</v>
      </c>
      <c r="AA13" s="121">
        <f>Y13/O13*100</f>
        <v>84.332790782936911</v>
      </c>
      <c r="AB13" s="163"/>
      <c r="AC13" s="164"/>
      <c r="AD13" s="165"/>
      <c r="AE13" s="165"/>
    </row>
    <row r="14" spans="2:32" ht="37.5" customHeight="1" thickBot="1">
      <c r="B14" s="127" t="s">
        <v>160</v>
      </c>
      <c r="C14" s="12" t="s">
        <v>27</v>
      </c>
      <c r="D14" s="12" t="s">
        <v>28</v>
      </c>
      <c r="E14" s="90" t="s">
        <v>23</v>
      </c>
      <c r="F14" s="171">
        <v>100</v>
      </c>
      <c r="G14" s="41">
        <v>36679000</v>
      </c>
      <c r="H14" s="88">
        <v>0</v>
      </c>
      <c r="I14" s="88">
        <v>0</v>
      </c>
      <c r="J14" s="90">
        <v>100</v>
      </c>
      <c r="K14" s="62">
        <f>SUM(K15:K16)</f>
        <v>4500000</v>
      </c>
      <c r="L14" s="62">
        <v>100</v>
      </c>
      <c r="M14" s="62">
        <f>M15+M16</f>
        <v>2000000</v>
      </c>
      <c r="N14" s="90">
        <v>100</v>
      </c>
      <c r="O14" s="62">
        <f>SUM(O15:O16)</f>
        <v>2000000</v>
      </c>
      <c r="P14" s="90">
        <v>0</v>
      </c>
      <c r="Q14" s="90">
        <v>0</v>
      </c>
      <c r="R14" s="90">
        <v>0</v>
      </c>
      <c r="S14" s="90">
        <v>0</v>
      </c>
      <c r="T14" s="90">
        <v>0</v>
      </c>
      <c r="U14" s="90">
        <v>0</v>
      </c>
      <c r="V14" s="90">
        <v>100</v>
      </c>
      <c r="W14" s="140">
        <f>W15</f>
        <v>1999900</v>
      </c>
      <c r="X14" s="162">
        <f t="shared" ref="X14:X15" si="0">P14+R14+T14+V14</f>
        <v>100</v>
      </c>
      <c r="Y14" s="89">
        <f t="shared" ref="Y14:Y16" si="1">Q14+S14+U14+W14</f>
        <v>1999900</v>
      </c>
      <c r="Z14" s="150">
        <f>X14/J14*100</f>
        <v>100</v>
      </c>
      <c r="AA14" s="151">
        <f t="shared" ref="AA14:AA15" si="2">Y14/O14*100</f>
        <v>99.995000000000005</v>
      </c>
      <c r="AB14" s="10"/>
      <c r="AC14" s="10"/>
      <c r="AD14" s="2"/>
      <c r="AE14" s="2"/>
      <c r="AF14" s="3"/>
    </row>
    <row r="15" spans="2:32" ht="27.75" customHeight="1" thickBot="1">
      <c r="B15" s="127" t="s">
        <v>164</v>
      </c>
      <c r="C15" s="9" t="s">
        <v>29</v>
      </c>
      <c r="D15" s="9" t="s">
        <v>30</v>
      </c>
      <c r="E15" s="16" t="s">
        <v>31</v>
      </c>
      <c r="F15" s="171">
        <v>20</v>
      </c>
      <c r="G15" s="41">
        <v>24500000</v>
      </c>
      <c r="H15" s="88">
        <v>0</v>
      </c>
      <c r="I15" s="88">
        <v>0</v>
      </c>
      <c r="J15" s="16">
        <v>4</v>
      </c>
      <c r="K15" s="63">
        <v>2500000</v>
      </c>
      <c r="L15" s="63">
        <v>4</v>
      </c>
      <c r="M15" s="63">
        <v>2000000</v>
      </c>
      <c r="N15" s="91">
        <v>4</v>
      </c>
      <c r="O15" s="92">
        <v>2000000</v>
      </c>
      <c r="P15" s="92">
        <v>0</v>
      </c>
      <c r="Q15" s="92">
        <v>0</v>
      </c>
      <c r="R15" s="91">
        <v>0</v>
      </c>
      <c r="S15" s="91">
        <v>0</v>
      </c>
      <c r="T15" s="91">
        <v>0</v>
      </c>
      <c r="U15" s="91">
        <v>0</v>
      </c>
      <c r="V15" s="91">
        <v>4</v>
      </c>
      <c r="W15" s="71">
        <v>1999900</v>
      </c>
      <c r="X15" s="162">
        <f t="shared" si="0"/>
        <v>4</v>
      </c>
      <c r="Y15" s="142">
        <f t="shared" si="1"/>
        <v>1999900</v>
      </c>
      <c r="Z15" s="143">
        <f>X15/J15*100</f>
        <v>100</v>
      </c>
      <c r="AA15" s="143">
        <f t="shared" si="2"/>
        <v>99.995000000000005</v>
      </c>
      <c r="AB15" s="10"/>
      <c r="AC15" s="10"/>
      <c r="AD15" s="2"/>
      <c r="AE15" s="2"/>
      <c r="AF15" s="3"/>
    </row>
    <row r="16" spans="2:32" ht="34.5" customHeight="1" thickBot="1">
      <c r="B16" s="127" t="s">
        <v>163</v>
      </c>
      <c r="C16" s="9" t="s">
        <v>32</v>
      </c>
      <c r="D16" s="9" t="s">
        <v>33</v>
      </c>
      <c r="E16" s="16" t="s">
        <v>31</v>
      </c>
      <c r="F16" s="171">
        <v>11</v>
      </c>
      <c r="G16" s="41">
        <v>12179000</v>
      </c>
      <c r="H16" s="88">
        <v>0</v>
      </c>
      <c r="I16" s="88">
        <v>0</v>
      </c>
      <c r="J16" s="16">
        <v>2</v>
      </c>
      <c r="K16" s="63">
        <v>2000000</v>
      </c>
      <c r="L16" s="63">
        <v>2</v>
      </c>
      <c r="M16" s="63">
        <v>0</v>
      </c>
      <c r="N16" s="91">
        <v>0</v>
      </c>
      <c r="O16" s="92">
        <v>0</v>
      </c>
      <c r="P16" s="92">
        <v>0</v>
      </c>
      <c r="Q16" s="92">
        <v>0</v>
      </c>
      <c r="R16" s="91">
        <v>0</v>
      </c>
      <c r="S16" s="91">
        <v>0</v>
      </c>
      <c r="T16" s="91">
        <v>0</v>
      </c>
      <c r="U16" s="91">
        <v>0</v>
      </c>
      <c r="V16" s="91">
        <v>0</v>
      </c>
      <c r="W16" s="91">
        <v>0</v>
      </c>
      <c r="X16" s="162">
        <f>P16+R16+T16+V16</f>
        <v>0</v>
      </c>
      <c r="Y16" s="142">
        <f t="shared" si="1"/>
        <v>0</v>
      </c>
      <c r="Z16" s="143">
        <f t="shared" ref="Z16" si="3">X16/J16*100</f>
        <v>0</v>
      </c>
      <c r="AA16" s="143">
        <v>0</v>
      </c>
      <c r="AB16" s="10"/>
      <c r="AC16" s="10"/>
      <c r="AD16" s="2"/>
      <c r="AE16" s="2"/>
      <c r="AF16" s="3"/>
    </row>
    <row r="17" spans="2:31" ht="39" customHeight="1" thickBot="1">
      <c r="B17" s="125" t="s">
        <v>161</v>
      </c>
      <c r="C17" s="14" t="s">
        <v>34</v>
      </c>
      <c r="D17" s="14" t="s">
        <v>35</v>
      </c>
      <c r="E17" s="93" t="s">
        <v>23</v>
      </c>
      <c r="F17" s="145">
        <v>100</v>
      </c>
      <c r="G17" s="42">
        <v>21587476000</v>
      </c>
      <c r="H17" s="88">
        <v>0</v>
      </c>
      <c r="I17" s="88">
        <v>0</v>
      </c>
      <c r="J17" s="61">
        <v>100</v>
      </c>
      <c r="K17" s="64">
        <f>SUM(K18:K20)</f>
        <v>2617722000</v>
      </c>
      <c r="L17" s="64">
        <v>100</v>
      </c>
      <c r="M17" s="64">
        <f>SUM(M18:M20)</f>
        <v>3461534235</v>
      </c>
      <c r="N17" s="93">
        <v>100</v>
      </c>
      <c r="O17" s="66">
        <f>SUM(O18:O20)</f>
        <v>3517127651</v>
      </c>
      <c r="P17" s="93">
        <f>P18</f>
        <v>27</v>
      </c>
      <c r="Q17" s="66">
        <v>391325230</v>
      </c>
      <c r="R17" s="76">
        <f>S17/O17*100</f>
        <v>28.923892020545832</v>
      </c>
      <c r="S17" s="75">
        <v>1017290204</v>
      </c>
      <c r="T17" s="75">
        <f>T18</f>
        <v>27</v>
      </c>
      <c r="U17" s="75">
        <v>791005153</v>
      </c>
      <c r="V17" s="86">
        <v>17</v>
      </c>
      <c r="W17" s="67">
        <f>SUM(W18:W20)</f>
        <v>713027500</v>
      </c>
      <c r="X17" s="162">
        <f>P17+R17+T17+V17</f>
        <v>99.923892020545836</v>
      </c>
      <c r="Y17" s="89">
        <f>Q17+S17+U17+W17</f>
        <v>2912648087</v>
      </c>
      <c r="Z17" s="150">
        <f>X17/J17*100</f>
        <v>99.923892020545836</v>
      </c>
      <c r="AA17" s="121">
        <f>Y17/O17*100</f>
        <v>82.813260592684699</v>
      </c>
      <c r="AB17" s="10"/>
      <c r="AC17" s="10"/>
      <c r="AD17" s="15">
        <v>3705401825</v>
      </c>
      <c r="AE17" s="2"/>
    </row>
    <row r="18" spans="2:31" ht="24.75" customHeight="1" thickBot="1">
      <c r="B18" s="125" t="s">
        <v>162</v>
      </c>
      <c r="C18" s="9" t="s">
        <v>36</v>
      </c>
      <c r="D18" s="9" t="s">
        <v>37</v>
      </c>
      <c r="E18" s="16" t="s">
        <v>38</v>
      </c>
      <c r="F18" s="177">
        <v>28</v>
      </c>
      <c r="G18" s="43">
        <v>21565976000</v>
      </c>
      <c r="H18" s="88">
        <v>0</v>
      </c>
      <c r="I18" s="88">
        <v>0</v>
      </c>
      <c r="J18" s="18">
        <v>28</v>
      </c>
      <c r="K18" s="63">
        <v>2612722000</v>
      </c>
      <c r="L18" s="63">
        <v>28</v>
      </c>
      <c r="M18" s="63">
        <v>3461534235</v>
      </c>
      <c r="N18" s="16">
        <v>28</v>
      </c>
      <c r="O18" s="63">
        <v>3517127651</v>
      </c>
      <c r="P18" s="16">
        <v>27</v>
      </c>
      <c r="Q18" s="63">
        <v>391325230</v>
      </c>
      <c r="R18" s="18">
        <v>27</v>
      </c>
      <c r="S18" s="85">
        <v>1017290204</v>
      </c>
      <c r="T18" s="18">
        <v>27</v>
      </c>
      <c r="U18" s="20">
        <v>791005153</v>
      </c>
      <c r="V18" s="18">
        <v>28</v>
      </c>
      <c r="W18" s="20">
        <v>713027500</v>
      </c>
      <c r="X18" s="254">
        <v>28</v>
      </c>
      <c r="Y18" s="142">
        <f>Q18+S18+U18+W18</f>
        <v>2912648087</v>
      </c>
      <c r="Z18" s="110">
        <f>X18/J18*100</f>
        <v>100</v>
      </c>
      <c r="AA18" s="144">
        <f>Y18/O18*100</f>
        <v>82.813260592684699</v>
      </c>
      <c r="AB18" s="10"/>
      <c r="AC18" s="10"/>
      <c r="AD18" s="2"/>
      <c r="AE18" s="2"/>
    </row>
    <row r="19" spans="2:31" ht="39" customHeight="1" thickBot="1">
      <c r="B19" s="125" t="s">
        <v>165</v>
      </c>
      <c r="C19" s="9" t="s">
        <v>39</v>
      </c>
      <c r="D19" s="9" t="s">
        <v>40</v>
      </c>
      <c r="E19" s="16" t="s">
        <v>31</v>
      </c>
      <c r="F19" s="177">
        <v>20</v>
      </c>
      <c r="G19" s="43">
        <v>14000000</v>
      </c>
      <c r="H19" s="88">
        <v>0</v>
      </c>
      <c r="I19" s="88">
        <v>0</v>
      </c>
      <c r="J19" s="18">
        <v>4</v>
      </c>
      <c r="K19" s="20">
        <v>3000000</v>
      </c>
      <c r="L19" s="20">
        <v>4</v>
      </c>
      <c r="M19" s="63">
        <v>0</v>
      </c>
      <c r="N19" s="16">
        <v>0</v>
      </c>
      <c r="O19" s="63">
        <v>0</v>
      </c>
      <c r="P19" s="16">
        <v>0</v>
      </c>
      <c r="Q19" s="63">
        <v>0</v>
      </c>
      <c r="R19" s="91">
        <v>0</v>
      </c>
      <c r="S19" s="91">
        <v>0</v>
      </c>
      <c r="T19" s="91">
        <v>0</v>
      </c>
      <c r="U19" s="91">
        <v>0</v>
      </c>
      <c r="V19" s="91">
        <v>0</v>
      </c>
      <c r="W19" s="91">
        <v>0</v>
      </c>
      <c r="X19" s="254">
        <f t="shared" ref="X19:X58" si="4">P19+R19+T19</f>
        <v>0</v>
      </c>
      <c r="Y19" s="142">
        <f t="shared" ref="Y19:Y60" si="5">Q19+S19+U19</f>
        <v>0</v>
      </c>
      <c r="Z19" s="18">
        <f t="shared" ref="Z19:Z36" si="6">X19/J19*100</f>
        <v>0</v>
      </c>
      <c r="AA19" s="144">
        <v>0</v>
      </c>
      <c r="AB19" s="10"/>
      <c r="AC19" s="10"/>
      <c r="AD19" s="2"/>
      <c r="AE19" s="2"/>
    </row>
    <row r="20" spans="2:31" ht="39" customHeight="1" thickBot="1">
      <c r="B20" s="125" t="s">
        <v>166</v>
      </c>
      <c r="C20" s="9" t="s">
        <v>41</v>
      </c>
      <c r="D20" s="9" t="s">
        <v>42</v>
      </c>
      <c r="E20" s="16" t="s">
        <v>31</v>
      </c>
      <c r="F20" s="177">
        <v>10</v>
      </c>
      <c r="G20" s="43">
        <v>7500000</v>
      </c>
      <c r="H20" s="88">
        <v>0</v>
      </c>
      <c r="I20" s="88">
        <v>0</v>
      </c>
      <c r="J20" s="18">
        <v>2</v>
      </c>
      <c r="K20" s="20">
        <v>2000000</v>
      </c>
      <c r="L20" s="20">
        <v>2</v>
      </c>
      <c r="M20" s="63">
        <v>0</v>
      </c>
      <c r="N20" s="16">
        <v>0</v>
      </c>
      <c r="O20" s="63">
        <v>0</v>
      </c>
      <c r="P20" s="16">
        <v>0</v>
      </c>
      <c r="Q20" s="63">
        <v>0</v>
      </c>
      <c r="R20" s="91">
        <v>0</v>
      </c>
      <c r="S20" s="91">
        <v>0</v>
      </c>
      <c r="T20" s="91">
        <v>0</v>
      </c>
      <c r="U20" s="91">
        <v>0</v>
      </c>
      <c r="V20" s="91">
        <v>0</v>
      </c>
      <c r="W20" s="91">
        <v>0</v>
      </c>
      <c r="X20" s="254">
        <f t="shared" si="4"/>
        <v>0</v>
      </c>
      <c r="Y20" s="142">
        <f t="shared" si="5"/>
        <v>0</v>
      </c>
      <c r="Z20" s="18">
        <f t="shared" si="6"/>
        <v>0</v>
      </c>
      <c r="AA20" s="144">
        <v>0</v>
      </c>
      <c r="AB20" s="10"/>
      <c r="AC20" s="10"/>
      <c r="AD20" s="2"/>
      <c r="AE20" s="2"/>
    </row>
    <row r="21" spans="2:31" ht="33.75" customHeight="1" thickBot="1">
      <c r="B21" s="125" t="s">
        <v>167</v>
      </c>
      <c r="C21" s="14" t="s">
        <v>43</v>
      </c>
      <c r="D21" s="14" t="s">
        <v>44</v>
      </c>
      <c r="E21" s="93" t="s">
        <v>23</v>
      </c>
      <c r="F21" s="145">
        <v>100</v>
      </c>
      <c r="G21" s="44">
        <v>450135000</v>
      </c>
      <c r="H21" s="88">
        <v>0</v>
      </c>
      <c r="I21" s="88">
        <v>0</v>
      </c>
      <c r="J21" s="61">
        <v>100</v>
      </c>
      <c r="K21" s="64">
        <f>SUM(K22:K27)</f>
        <v>59500000</v>
      </c>
      <c r="L21" s="64">
        <v>100</v>
      </c>
      <c r="M21" s="64">
        <f>SUM(M22:M27)</f>
        <v>39645000</v>
      </c>
      <c r="N21" s="93">
        <v>100</v>
      </c>
      <c r="O21" s="66">
        <f>SUM(O22:O27)</f>
        <v>38165000</v>
      </c>
      <c r="P21" s="93">
        <v>20</v>
      </c>
      <c r="Q21" s="66">
        <v>4941000</v>
      </c>
      <c r="R21" s="66">
        <v>20</v>
      </c>
      <c r="S21" s="66">
        <f>SUM(S22:S27)</f>
        <v>4761750</v>
      </c>
      <c r="T21" s="66">
        <v>50</v>
      </c>
      <c r="U21" s="72">
        <f>SUM(U22:U27)</f>
        <v>8543500</v>
      </c>
      <c r="V21" s="90">
        <v>10</v>
      </c>
      <c r="W21" s="140">
        <f>SUM(W22:W27)</f>
        <v>17002700</v>
      </c>
      <c r="X21" s="162">
        <f>P21+R21+T21+V21</f>
        <v>100</v>
      </c>
      <c r="Y21" s="89">
        <f>SUM(Y22:Y27)</f>
        <v>35248950</v>
      </c>
      <c r="Z21" s="122">
        <f>X21/J21*100</f>
        <v>100</v>
      </c>
      <c r="AA21" s="121">
        <f>Y21/O21*100</f>
        <v>92.35936067077165</v>
      </c>
      <c r="AB21" s="10"/>
      <c r="AC21" s="10"/>
      <c r="AD21" s="15">
        <v>24645000</v>
      </c>
      <c r="AE21" s="2"/>
    </row>
    <row r="22" spans="2:31" ht="27.75" customHeight="1" thickBot="1">
      <c r="B22" s="125" t="s">
        <v>168</v>
      </c>
      <c r="C22" s="9" t="s">
        <v>45</v>
      </c>
      <c r="D22" s="9" t="s">
        <v>46</v>
      </c>
      <c r="E22" s="16" t="s">
        <v>47</v>
      </c>
      <c r="F22" s="177">
        <v>295</v>
      </c>
      <c r="G22" s="43">
        <v>90040000</v>
      </c>
      <c r="H22" s="88">
        <v>0</v>
      </c>
      <c r="I22" s="88">
        <v>0</v>
      </c>
      <c r="J22" s="16">
        <v>59</v>
      </c>
      <c r="K22" s="65">
        <v>4000000</v>
      </c>
      <c r="L22" s="65">
        <v>50</v>
      </c>
      <c r="M22" s="65">
        <v>8000000</v>
      </c>
      <c r="N22" s="16">
        <v>24</v>
      </c>
      <c r="O22" s="65">
        <v>8000000</v>
      </c>
      <c r="P22" s="16">
        <v>7</v>
      </c>
      <c r="Q22" s="63">
        <v>1920000</v>
      </c>
      <c r="R22" s="16">
        <v>25</v>
      </c>
      <c r="S22" s="85">
        <v>2071750</v>
      </c>
      <c r="T22" s="60">
        <v>25</v>
      </c>
      <c r="U22" s="20">
        <v>1975000</v>
      </c>
      <c r="V22" s="91">
        <v>2</v>
      </c>
      <c r="W22" s="71">
        <v>2031200</v>
      </c>
      <c r="X22" s="254">
        <f>P22+R22+T22+V22</f>
        <v>59</v>
      </c>
      <c r="Y22" s="142">
        <f>Q22+S22+U22+W22</f>
        <v>7997950</v>
      </c>
      <c r="Z22" s="18">
        <f>X22/J22*100</f>
        <v>100</v>
      </c>
      <c r="AA22" s="144">
        <f>Y22/O22*100</f>
        <v>99.974375000000009</v>
      </c>
      <c r="AB22" s="10"/>
      <c r="AC22" s="10"/>
      <c r="AD22" s="2"/>
      <c r="AE22" s="2"/>
    </row>
    <row r="23" spans="2:31" ht="27.75" customHeight="1" thickBot="1">
      <c r="B23" s="125" t="s">
        <v>169</v>
      </c>
      <c r="C23" s="9" t="s">
        <v>48</v>
      </c>
      <c r="D23" s="9" t="s">
        <v>49</v>
      </c>
      <c r="E23" s="16" t="s">
        <v>50</v>
      </c>
      <c r="F23" s="177">
        <v>30</v>
      </c>
      <c r="G23" s="43">
        <v>35692000</v>
      </c>
      <c r="H23" s="88">
        <v>0</v>
      </c>
      <c r="I23" s="88">
        <v>0</v>
      </c>
      <c r="J23" s="18">
        <v>6</v>
      </c>
      <c r="K23" s="65">
        <v>3000000</v>
      </c>
      <c r="L23" s="65">
        <v>2</v>
      </c>
      <c r="M23" s="65">
        <v>4000000</v>
      </c>
      <c r="N23" s="16">
        <v>4</v>
      </c>
      <c r="O23" s="65">
        <v>4000000</v>
      </c>
      <c r="P23" s="16">
        <v>0</v>
      </c>
      <c r="Q23" s="96">
        <v>0</v>
      </c>
      <c r="R23" s="16">
        <v>1</v>
      </c>
      <c r="S23" s="85">
        <v>310000</v>
      </c>
      <c r="T23" s="60">
        <v>3</v>
      </c>
      <c r="U23" s="20">
        <v>2662500</v>
      </c>
      <c r="V23" s="91">
        <v>2</v>
      </c>
      <c r="W23" s="71">
        <v>1027500</v>
      </c>
      <c r="X23" s="254">
        <f>P23+R23+T23+V23</f>
        <v>6</v>
      </c>
      <c r="Y23" s="142">
        <f>Q23+S23+U23+W23</f>
        <v>4000000</v>
      </c>
      <c r="Z23" s="18">
        <f>X23/J23*100</f>
        <v>100</v>
      </c>
      <c r="AA23" s="144">
        <f>Y23/O23*100</f>
        <v>100</v>
      </c>
      <c r="AB23" s="10"/>
      <c r="AC23" s="10"/>
      <c r="AD23" s="2"/>
      <c r="AE23" s="2"/>
    </row>
    <row r="24" spans="2:31" ht="27.75" customHeight="1" thickBot="1">
      <c r="B24" s="125" t="s">
        <v>170</v>
      </c>
      <c r="C24" s="9" t="s">
        <v>51</v>
      </c>
      <c r="D24" s="9" t="s">
        <v>52</v>
      </c>
      <c r="E24" s="16" t="s">
        <v>50</v>
      </c>
      <c r="F24" s="177">
        <v>70</v>
      </c>
      <c r="G24" s="43">
        <v>28275000</v>
      </c>
      <c r="H24" s="88">
        <v>0</v>
      </c>
      <c r="I24" s="88">
        <v>0</v>
      </c>
      <c r="J24" s="18">
        <v>14</v>
      </c>
      <c r="K24" s="65">
        <v>2500000</v>
      </c>
      <c r="L24" s="65">
        <v>14</v>
      </c>
      <c r="M24" s="65">
        <v>0</v>
      </c>
      <c r="N24" s="16">
        <v>0</v>
      </c>
      <c r="O24" s="65">
        <v>0</v>
      </c>
      <c r="P24" s="16">
        <v>0</v>
      </c>
      <c r="Q24" s="96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254">
        <f t="shared" si="4"/>
        <v>0</v>
      </c>
      <c r="Y24" s="142">
        <f t="shared" si="5"/>
        <v>0</v>
      </c>
      <c r="Z24" s="18">
        <f t="shared" si="6"/>
        <v>0</v>
      </c>
      <c r="AA24" s="144">
        <v>0</v>
      </c>
      <c r="AB24" s="10"/>
      <c r="AC24" s="10"/>
      <c r="AD24" s="2"/>
      <c r="AE24" s="2"/>
    </row>
    <row r="25" spans="2:31" ht="33.75" customHeight="1" thickBot="1">
      <c r="B25" s="125" t="s">
        <v>173</v>
      </c>
      <c r="C25" s="9" t="s">
        <v>53</v>
      </c>
      <c r="D25" s="9" t="s">
        <v>54</v>
      </c>
      <c r="E25" s="16" t="s">
        <v>47</v>
      </c>
      <c r="F25" s="177">
        <v>55</v>
      </c>
      <c r="G25" s="43">
        <v>25093000</v>
      </c>
      <c r="H25" s="88">
        <v>0</v>
      </c>
      <c r="I25" s="88">
        <v>0</v>
      </c>
      <c r="J25" s="16">
        <v>11</v>
      </c>
      <c r="K25" s="65">
        <v>2000000</v>
      </c>
      <c r="L25" s="65">
        <v>11</v>
      </c>
      <c r="M25" s="65">
        <v>0</v>
      </c>
      <c r="N25" s="16">
        <v>0</v>
      </c>
      <c r="O25" s="65">
        <v>0</v>
      </c>
      <c r="P25" s="16">
        <v>0</v>
      </c>
      <c r="Q25" s="96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254">
        <f t="shared" si="4"/>
        <v>0</v>
      </c>
      <c r="Y25" s="142">
        <f t="shared" si="5"/>
        <v>0</v>
      </c>
      <c r="Z25" s="18">
        <f t="shared" si="6"/>
        <v>0</v>
      </c>
      <c r="AA25" s="144">
        <v>0</v>
      </c>
      <c r="AB25" s="10"/>
      <c r="AC25" s="10"/>
      <c r="AD25" s="2"/>
      <c r="AE25" s="2"/>
    </row>
    <row r="26" spans="2:31" ht="27.75" customHeight="1" thickBot="1">
      <c r="B26" s="125" t="s">
        <v>172</v>
      </c>
      <c r="C26" s="9" t="s">
        <v>55</v>
      </c>
      <c r="D26" s="9" t="s">
        <v>56</v>
      </c>
      <c r="E26" s="16" t="s">
        <v>57</v>
      </c>
      <c r="F26" s="177">
        <v>1634</v>
      </c>
      <c r="G26" s="43">
        <v>126430000</v>
      </c>
      <c r="H26" s="88">
        <v>0</v>
      </c>
      <c r="I26" s="88">
        <v>0</v>
      </c>
      <c r="J26" s="16">
        <v>11</v>
      </c>
      <c r="K26" s="65">
        <v>30000000</v>
      </c>
      <c r="L26" s="65">
        <v>5</v>
      </c>
      <c r="M26" s="65">
        <v>15000000</v>
      </c>
      <c r="N26" s="16">
        <v>11</v>
      </c>
      <c r="O26" s="65">
        <v>13520000</v>
      </c>
      <c r="P26" s="16">
        <v>0</v>
      </c>
      <c r="Q26" s="96">
        <v>0</v>
      </c>
      <c r="R26" s="91">
        <v>0</v>
      </c>
      <c r="S26" s="91">
        <v>0</v>
      </c>
      <c r="T26" s="91">
        <v>0</v>
      </c>
      <c r="U26" s="91">
        <v>0</v>
      </c>
      <c r="V26" s="91">
        <v>11</v>
      </c>
      <c r="W26" s="71">
        <v>10614000</v>
      </c>
      <c r="X26" s="254">
        <v>11</v>
      </c>
      <c r="Y26" s="142">
        <f>W26</f>
        <v>10614000</v>
      </c>
      <c r="Z26" s="18">
        <f t="shared" si="6"/>
        <v>100</v>
      </c>
      <c r="AA26" s="144">
        <f>Y26/O26*100</f>
        <v>78.505917159763314</v>
      </c>
      <c r="AB26" s="10"/>
      <c r="AC26" s="10"/>
      <c r="AD26" s="2"/>
      <c r="AE26" s="2"/>
    </row>
    <row r="27" spans="2:31" ht="19.5" customHeight="1" thickBot="1">
      <c r="B27" s="125" t="s">
        <v>171</v>
      </c>
      <c r="C27" s="9" t="s">
        <v>58</v>
      </c>
      <c r="D27" s="9" t="s">
        <v>59</v>
      </c>
      <c r="E27" s="16" t="s">
        <v>57</v>
      </c>
      <c r="F27" s="177">
        <v>3530</v>
      </c>
      <c r="G27" s="43">
        <v>144605000</v>
      </c>
      <c r="H27" s="88">
        <v>0</v>
      </c>
      <c r="I27" s="88">
        <v>0</v>
      </c>
      <c r="J27" s="18">
        <v>400</v>
      </c>
      <c r="K27" s="65">
        <v>18000000</v>
      </c>
      <c r="L27" s="65">
        <v>400</v>
      </c>
      <c r="M27" s="65">
        <v>12645000</v>
      </c>
      <c r="N27" s="16">
        <v>498</v>
      </c>
      <c r="O27" s="65">
        <v>12645000</v>
      </c>
      <c r="P27" s="16">
        <v>60</v>
      </c>
      <c r="Q27" s="65">
        <v>3021000</v>
      </c>
      <c r="R27" s="60">
        <v>80</v>
      </c>
      <c r="S27" s="85">
        <v>2380000</v>
      </c>
      <c r="T27" s="18">
        <v>150</v>
      </c>
      <c r="U27" s="20">
        <v>3906000</v>
      </c>
      <c r="V27" s="91">
        <v>110</v>
      </c>
      <c r="W27" s="71">
        <v>3330000</v>
      </c>
      <c r="X27" s="254">
        <f>P27+R27+T27+V27</f>
        <v>400</v>
      </c>
      <c r="Y27" s="142">
        <f>Q27+S27+U27+W27</f>
        <v>12637000</v>
      </c>
      <c r="Z27" s="18">
        <f>X27/J27*100</f>
        <v>100</v>
      </c>
      <c r="AA27" s="143">
        <f>Y27/O27*100</f>
        <v>99.936733886911824</v>
      </c>
      <c r="AB27" s="10"/>
      <c r="AC27" s="10"/>
      <c r="AD27" s="2"/>
      <c r="AE27" s="2"/>
    </row>
    <row r="28" spans="2:31" ht="45.75" customHeight="1" thickBot="1">
      <c r="B28" s="125" t="s">
        <v>174</v>
      </c>
      <c r="C28" s="14" t="s">
        <v>60</v>
      </c>
      <c r="D28" s="14" t="s">
        <v>61</v>
      </c>
      <c r="E28" s="93" t="s">
        <v>23</v>
      </c>
      <c r="F28" s="145">
        <v>100</v>
      </c>
      <c r="G28" s="41">
        <v>90000000</v>
      </c>
      <c r="H28" s="88">
        <v>0</v>
      </c>
      <c r="I28" s="88">
        <v>0</v>
      </c>
      <c r="J28" s="93">
        <v>100</v>
      </c>
      <c r="K28" s="66">
        <v>35000000</v>
      </c>
      <c r="L28" s="66">
        <v>100</v>
      </c>
      <c r="M28" s="66">
        <f>SUM(M29)</f>
        <v>26200000</v>
      </c>
      <c r="N28" s="93">
        <v>100</v>
      </c>
      <c r="O28" s="66">
        <f>O29</f>
        <v>27680000</v>
      </c>
      <c r="P28" s="93">
        <v>0</v>
      </c>
      <c r="Q28" s="93">
        <v>0</v>
      </c>
      <c r="R28" s="93">
        <v>0</v>
      </c>
      <c r="S28" s="93">
        <v>0</v>
      </c>
      <c r="T28" s="90">
        <v>0</v>
      </c>
      <c r="U28" s="90">
        <v>0</v>
      </c>
      <c r="V28" s="90">
        <v>100</v>
      </c>
      <c r="W28" s="140">
        <f>W29</f>
        <v>26935000</v>
      </c>
      <c r="X28" s="162">
        <f>P28+R28+T28+V28</f>
        <v>100</v>
      </c>
      <c r="Y28" s="89">
        <f>Q28+S28+U28+W28</f>
        <v>26935000</v>
      </c>
      <c r="Z28" s="122">
        <f>X28/J28*100</f>
        <v>100</v>
      </c>
      <c r="AA28" s="121">
        <f t="shared" ref="AA28:AA29" si="7">Y28/O28*100</f>
        <v>97.308526011560687</v>
      </c>
      <c r="AB28" s="10"/>
      <c r="AC28" s="10"/>
      <c r="AD28" s="2"/>
      <c r="AE28" s="2"/>
    </row>
    <row r="29" spans="2:31" ht="27" customHeight="1" thickBot="1">
      <c r="B29" s="125" t="s">
        <v>175</v>
      </c>
      <c r="C29" s="16" t="s">
        <v>62</v>
      </c>
      <c r="D29" s="16" t="s">
        <v>63</v>
      </c>
      <c r="E29" s="16" t="s">
        <v>47</v>
      </c>
      <c r="F29" s="177">
        <v>18</v>
      </c>
      <c r="G29" s="43">
        <v>90000000</v>
      </c>
      <c r="H29" s="88">
        <v>0</v>
      </c>
      <c r="I29" s="88">
        <v>0</v>
      </c>
      <c r="J29" s="18">
        <v>2</v>
      </c>
      <c r="K29" s="65">
        <v>35000000</v>
      </c>
      <c r="L29" s="65">
        <v>2</v>
      </c>
      <c r="M29" s="65">
        <v>26200000</v>
      </c>
      <c r="N29" s="16">
        <v>2</v>
      </c>
      <c r="O29" s="65">
        <v>27680000</v>
      </c>
      <c r="P29" s="16">
        <v>0</v>
      </c>
      <c r="Q29" s="65">
        <v>0</v>
      </c>
      <c r="R29" s="60">
        <v>0</v>
      </c>
      <c r="S29" s="60">
        <v>0</v>
      </c>
      <c r="T29" s="91">
        <v>0</v>
      </c>
      <c r="U29" s="91">
        <v>0</v>
      </c>
      <c r="V29" s="91">
        <v>2</v>
      </c>
      <c r="W29" s="71">
        <v>26935000</v>
      </c>
      <c r="X29" s="254">
        <v>2</v>
      </c>
      <c r="Y29" s="142">
        <f>Q29+S29+U29+W29</f>
        <v>26935000</v>
      </c>
      <c r="Z29" s="18">
        <f>X29/J29*100</f>
        <v>100</v>
      </c>
      <c r="AA29" s="144">
        <f t="shared" si="7"/>
        <v>97.308526011560687</v>
      </c>
      <c r="AB29" s="10"/>
      <c r="AC29" s="10"/>
      <c r="AD29" s="2"/>
      <c r="AE29" s="2"/>
    </row>
    <row r="30" spans="2:31" ht="33" customHeight="1" thickBot="1">
      <c r="B30" s="125" t="s">
        <v>176</v>
      </c>
      <c r="C30" s="14" t="s">
        <v>64</v>
      </c>
      <c r="D30" s="14" t="s">
        <v>65</v>
      </c>
      <c r="E30" s="93" t="s">
        <v>23</v>
      </c>
      <c r="F30" s="145">
        <v>100</v>
      </c>
      <c r="G30" s="44">
        <v>1809375000</v>
      </c>
      <c r="H30" s="88">
        <v>0</v>
      </c>
      <c r="I30" s="88">
        <v>0</v>
      </c>
      <c r="J30" s="61">
        <v>100</v>
      </c>
      <c r="K30" s="67">
        <f>SUM(K31:K33)</f>
        <v>146000000</v>
      </c>
      <c r="L30" s="67">
        <v>100</v>
      </c>
      <c r="M30" s="67">
        <f>SUM(M31:M33)</f>
        <v>149559840</v>
      </c>
      <c r="N30" s="93">
        <v>100</v>
      </c>
      <c r="O30" s="66">
        <f>SUM(O31:O33)</f>
        <v>149559840</v>
      </c>
      <c r="P30" s="93">
        <v>17</v>
      </c>
      <c r="Q30" s="66">
        <v>22045214</v>
      </c>
      <c r="R30" s="86">
        <v>50</v>
      </c>
      <c r="S30" s="75">
        <v>34025358</v>
      </c>
      <c r="T30" s="75">
        <v>8</v>
      </c>
      <c r="U30" s="75">
        <v>37323121</v>
      </c>
      <c r="V30" s="90">
        <v>25</v>
      </c>
      <c r="W30" s="140">
        <f>SUM(W31:W33)</f>
        <v>52228203</v>
      </c>
      <c r="X30" s="162">
        <f>P30+R30+T30+V30</f>
        <v>100</v>
      </c>
      <c r="Y30" s="89">
        <f>Q30+S30+U30+W30</f>
        <v>145621896</v>
      </c>
      <c r="Z30" s="122">
        <f>X30/J30*100</f>
        <v>100</v>
      </c>
      <c r="AA30" s="121">
        <f>Y30/O30*100</f>
        <v>97.366977659243275</v>
      </c>
      <c r="AB30" s="10"/>
      <c r="AC30" s="10"/>
      <c r="AD30" s="15">
        <v>132354998</v>
      </c>
      <c r="AE30" s="2"/>
    </row>
    <row r="31" spans="2:31" ht="26.25" customHeight="1" thickBot="1">
      <c r="B31" s="125" t="s">
        <v>177</v>
      </c>
      <c r="C31" s="16" t="s">
        <v>66</v>
      </c>
      <c r="D31" s="16" t="s">
        <v>67</v>
      </c>
      <c r="E31" s="91" t="s">
        <v>50</v>
      </c>
      <c r="F31" s="255">
        <v>800</v>
      </c>
      <c r="G31" s="26">
        <v>9500000</v>
      </c>
      <c r="H31" s="88">
        <v>0</v>
      </c>
      <c r="I31" s="88">
        <v>0</v>
      </c>
      <c r="J31" s="18">
        <v>100</v>
      </c>
      <c r="K31" s="65">
        <v>1000000</v>
      </c>
      <c r="L31" s="65">
        <v>100</v>
      </c>
      <c r="M31" s="65">
        <v>0</v>
      </c>
      <c r="N31" s="16">
        <v>0</v>
      </c>
      <c r="O31" s="63">
        <v>0</v>
      </c>
      <c r="P31" s="16">
        <v>0</v>
      </c>
      <c r="Q31" s="63">
        <v>0</v>
      </c>
      <c r="R31" s="60">
        <v>0</v>
      </c>
      <c r="S31" s="60">
        <v>0</v>
      </c>
      <c r="T31" s="91">
        <v>0</v>
      </c>
      <c r="U31" s="91">
        <v>0</v>
      </c>
      <c r="V31" s="91">
        <v>0</v>
      </c>
      <c r="W31" s="91">
        <v>0</v>
      </c>
      <c r="X31" s="255">
        <v>0</v>
      </c>
      <c r="Y31" s="91">
        <v>0</v>
      </c>
      <c r="Z31" s="18">
        <f t="shared" si="6"/>
        <v>0</v>
      </c>
      <c r="AA31" s="144">
        <v>0</v>
      </c>
      <c r="AB31" s="10"/>
      <c r="AC31" s="10"/>
      <c r="AD31" s="15"/>
      <c r="AE31" s="2"/>
    </row>
    <row r="32" spans="2:31" ht="23.25" customHeight="1" thickBot="1">
      <c r="B32" s="125" t="s">
        <v>178</v>
      </c>
      <c r="C32" s="9" t="s">
        <v>68</v>
      </c>
      <c r="D32" s="9" t="s">
        <v>69</v>
      </c>
      <c r="E32" s="91" t="s">
        <v>70</v>
      </c>
      <c r="F32" s="255">
        <v>12</v>
      </c>
      <c r="G32" s="43">
        <v>433974000</v>
      </c>
      <c r="H32" s="88">
        <v>0</v>
      </c>
      <c r="I32" s="88">
        <v>0</v>
      </c>
      <c r="J32" s="18">
        <v>12</v>
      </c>
      <c r="K32" s="65">
        <v>55000000</v>
      </c>
      <c r="L32" s="65">
        <v>12</v>
      </c>
      <c r="M32" s="65">
        <v>49200000</v>
      </c>
      <c r="N32" s="16">
        <v>4</v>
      </c>
      <c r="O32" s="65">
        <v>49200000</v>
      </c>
      <c r="P32" s="16">
        <v>4</v>
      </c>
      <c r="Q32" s="65">
        <v>7070574</v>
      </c>
      <c r="R32" s="18">
        <v>4</v>
      </c>
      <c r="S32" s="20">
        <v>11558398</v>
      </c>
      <c r="T32" s="18">
        <v>4</v>
      </c>
      <c r="U32" s="20">
        <v>14858161</v>
      </c>
      <c r="V32" s="91">
        <v>4</v>
      </c>
      <c r="W32" s="71">
        <v>11774923</v>
      </c>
      <c r="X32" s="254">
        <v>12</v>
      </c>
      <c r="Y32" s="142">
        <f>Q32+S32+U32+W32</f>
        <v>45262056</v>
      </c>
      <c r="Z32" s="18">
        <f>X32/J32*100</f>
        <v>100</v>
      </c>
      <c r="AA32" s="144">
        <f>Y32/O32*100</f>
        <v>91.996048780487811</v>
      </c>
      <c r="AB32" s="10"/>
      <c r="AC32" s="10"/>
      <c r="AD32" s="2"/>
      <c r="AE32" s="2"/>
    </row>
    <row r="33" spans="2:31" ht="23.25" customHeight="1" thickBot="1">
      <c r="B33" s="125" t="s">
        <v>179</v>
      </c>
      <c r="C33" s="9" t="s">
        <v>71</v>
      </c>
      <c r="D33" s="9" t="s">
        <v>72</v>
      </c>
      <c r="E33" s="16" t="s">
        <v>38</v>
      </c>
      <c r="F33" s="177">
        <v>20</v>
      </c>
      <c r="G33" s="43">
        <v>1365901000</v>
      </c>
      <c r="H33" s="88">
        <v>0</v>
      </c>
      <c r="I33" s="88">
        <v>0</v>
      </c>
      <c r="J33" s="18">
        <v>20</v>
      </c>
      <c r="K33" s="65">
        <v>90000000</v>
      </c>
      <c r="L33" s="65">
        <v>7</v>
      </c>
      <c r="M33" s="65">
        <v>100359840</v>
      </c>
      <c r="N33" s="16">
        <v>4</v>
      </c>
      <c r="O33" s="65">
        <v>100359840</v>
      </c>
      <c r="P33" s="16">
        <v>4</v>
      </c>
      <c r="Q33" s="65">
        <v>14974640</v>
      </c>
      <c r="R33" s="18">
        <v>4</v>
      </c>
      <c r="S33" s="20">
        <v>22466960</v>
      </c>
      <c r="T33" s="18">
        <v>4</v>
      </c>
      <c r="U33" s="20">
        <v>22464960</v>
      </c>
      <c r="V33" s="91">
        <v>8</v>
      </c>
      <c r="W33" s="71">
        <v>40453280</v>
      </c>
      <c r="X33" s="254">
        <f>P33+R33+T33+V33</f>
        <v>20</v>
      </c>
      <c r="Y33" s="142">
        <f>Q33+S33+U33+W33</f>
        <v>100359840</v>
      </c>
      <c r="Z33" s="18">
        <f>X33/J33*100</f>
        <v>100</v>
      </c>
      <c r="AA33" s="143">
        <f>Y33/O33*100</f>
        <v>100</v>
      </c>
      <c r="AB33" s="10"/>
      <c r="AC33" s="10"/>
      <c r="AD33" s="2"/>
      <c r="AE33" s="2"/>
    </row>
    <row r="34" spans="2:31" ht="36" customHeight="1" thickBot="1">
      <c r="B34" s="125" t="s">
        <v>180</v>
      </c>
      <c r="C34" s="14" t="s">
        <v>73</v>
      </c>
      <c r="D34" s="14" t="s">
        <v>74</v>
      </c>
      <c r="E34" s="93" t="s">
        <v>23</v>
      </c>
      <c r="F34" s="145">
        <v>100</v>
      </c>
      <c r="G34" s="45">
        <v>742129000</v>
      </c>
      <c r="H34" s="88">
        <v>0</v>
      </c>
      <c r="I34" s="88">
        <v>0</v>
      </c>
      <c r="J34" s="61">
        <v>100</v>
      </c>
      <c r="K34" s="68">
        <f>SUM(K35:K37)</f>
        <v>74000000</v>
      </c>
      <c r="L34" s="68">
        <v>100</v>
      </c>
      <c r="M34" s="68">
        <f>SUM(M35:M37)</f>
        <v>210000000</v>
      </c>
      <c r="N34" s="93">
        <v>100</v>
      </c>
      <c r="O34" s="66">
        <f>SUM(O35:O37)</f>
        <v>210000000</v>
      </c>
      <c r="P34" s="93">
        <v>0</v>
      </c>
      <c r="Q34" s="93">
        <v>0</v>
      </c>
      <c r="R34" s="61">
        <v>0</v>
      </c>
      <c r="S34" s="90">
        <v>0</v>
      </c>
      <c r="T34" s="67">
        <v>5</v>
      </c>
      <c r="U34" s="67">
        <v>811000</v>
      </c>
      <c r="V34" s="90">
        <v>95</v>
      </c>
      <c r="W34" s="140">
        <f>SUM(W35:W37)</f>
        <v>203269500</v>
      </c>
      <c r="X34" s="162">
        <f>P34+R34+T34+V34</f>
        <v>100</v>
      </c>
      <c r="Y34" s="89">
        <f>SUM(Y35:Y37)</f>
        <v>204080500</v>
      </c>
      <c r="Z34" s="122">
        <f>X34/J34*100</f>
        <v>100</v>
      </c>
      <c r="AA34" s="121">
        <f>Y34/O34*100</f>
        <v>97.181190476190466</v>
      </c>
      <c r="AB34" s="10"/>
      <c r="AC34" s="10"/>
      <c r="AD34" s="15">
        <v>3000000</v>
      </c>
      <c r="AE34" s="2"/>
    </row>
    <row r="35" spans="2:31" ht="28.5" customHeight="1" thickBot="1">
      <c r="B35" s="125" t="s">
        <v>181</v>
      </c>
      <c r="C35" s="9" t="s">
        <v>75</v>
      </c>
      <c r="D35" s="9" t="s">
        <v>76</v>
      </c>
      <c r="E35" s="17" t="s">
        <v>47</v>
      </c>
      <c r="F35" s="182">
        <v>11</v>
      </c>
      <c r="G35" s="19">
        <v>632998000</v>
      </c>
      <c r="H35" s="88">
        <v>0</v>
      </c>
      <c r="I35" s="88">
        <v>0</v>
      </c>
      <c r="J35" s="18">
        <v>1</v>
      </c>
      <c r="K35" s="20">
        <v>60000000</v>
      </c>
      <c r="L35" s="20">
        <v>1</v>
      </c>
      <c r="M35" s="20">
        <v>199000000</v>
      </c>
      <c r="N35" s="16">
        <v>1</v>
      </c>
      <c r="O35" s="63">
        <v>199000000</v>
      </c>
      <c r="P35" s="16">
        <v>0</v>
      </c>
      <c r="Q35" s="16">
        <v>0</v>
      </c>
      <c r="R35" s="18">
        <v>0</v>
      </c>
      <c r="S35" s="91">
        <v>0</v>
      </c>
      <c r="T35" s="18"/>
      <c r="U35" s="91">
        <v>0</v>
      </c>
      <c r="V35" s="91">
        <v>1</v>
      </c>
      <c r="W35" s="71">
        <v>194755000</v>
      </c>
      <c r="X35" s="254">
        <v>1</v>
      </c>
      <c r="Y35" s="142">
        <f>W35</f>
        <v>194755000</v>
      </c>
      <c r="Z35" s="18">
        <f>X35/J35*100</f>
        <v>100</v>
      </c>
      <c r="AA35" s="144">
        <f>Y35/O35*100</f>
        <v>97.866834170854261</v>
      </c>
      <c r="AB35" s="10"/>
      <c r="AC35" s="10"/>
      <c r="AD35" s="15"/>
      <c r="AE35" s="2"/>
    </row>
    <row r="36" spans="2:31" ht="17.25" customHeight="1" thickBot="1">
      <c r="B36" s="125" t="s">
        <v>182</v>
      </c>
      <c r="C36" s="17" t="s">
        <v>77</v>
      </c>
      <c r="D36" s="17" t="s">
        <v>78</v>
      </c>
      <c r="E36" s="17" t="s">
        <v>47</v>
      </c>
      <c r="F36" s="182">
        <v>59</v>
      </c>
      <c r="G36" s="21">
        <v>41863000</v>
      </c>
      <c r="H36" s="88">
        <v>0</v>
      </c>
      <c r="I36" s="88">
        <v>0</v>
      </c>
      <c r="J36" s="18">
        <v>10</v>
      </c>
      <c r="K36" s="22">
        <v>3000000</v>
      </c>
      <c r="L36" s="22">
        <v>10</v>
      </c>
      <c r="M36" s="65">
        <v>0</v>
      </c>
      <c r="N36" s="16">
        <v>0</v>
      </c>
      <c r="O36" s="63">
        <v>0</v>
      </c>
      <c r="P36" s="16">
        <v>0</v>
      </c>
      <c r="Q36" s="16">
        <v>0</v>
      </c>
      <c r="R36" s="18">
        <v>0</v>
      </c>
      <c r="S36" s="91">
        <v>0</v>
      </c>
      <c r="T36" s="18"/>
      <c r="U36" s="91">
        <v>0</v>
      </c>
      <c r="V36" s="91">
        <v>0</v>
      </c>
      <c r="W36" s="91">
        <v>0</v>
      </c>
      <c r="X36" s="254">
        <f t="shared" si="4"/>
        <v>0</v>
      </c>
      <c r="Y36" s="142">
        <f t="shared" si="5"/>
        <v>0</v>
      </c>
      <c r="Z36" s="18">
        <f t="shared" si="6"/>
        <v>0</v>
      </c>
      <c r="AA36" s="144">
        <v>0</v>
      </c>
      <c r="AB36" s="10"/>
      <c r="AC36" s="10"/>
      <c r="AD36" s="15"/>
      <c r="AE36" s="2"/>
    </row>
    <row r="37" spans="2:31" ht="45.75" customHeight="1" thickBot="1">
      <c r="B37" s="125" t="s">
        <v>181</v>
      </c>
      <c r="C37" s="23" t="s">
        <v>79</v>
      </c>
      <c r="D37" s="24" t="s">
        <v>80</v>
      </c>
      <c r="E37" s="24" t="s">
        <v>47</v>
      </c>
      <c r="F37" s="261">
        <v>14</v>
      </c>
      <c r="G37" s="26">
        <v>67268000</v>
      </c>
      <c r="H37" s="88">
        <v>0</v>
      </c>
      <c r="I37" s="88">
        <v>0</v>
      </c>
      <c r="J37" s="25">
        <v>14</v>
      </c>
      <c r="K37" s="27">
        <v>11000000</v>
      </c>
      <c r="L37" s="27">
        <v>12</v>
      </c>
      <c r="M37" s="27">
        <v>11000000</v>
      </c>
      <c r="N37" s="24">
        <v>12</v>
      </c>
      <c r="O37" s="28">
        <v>11000000</v>
      </c>
      <c r="P37" s="24">
        <v>0</v>
      </c>
      <c r="Q37" s="24">
        <v>0</v>
      </c>
      <c r="R37" s="29">
        <v>0</v>
      </c>
      <c r="S37" s="91">
        <v>0</v>
      </c>
      <c r="T37" s="25">
        <v>5</v>
      </c>
      <c r="U37" s="30">
        <v>811000</v>
      </c>
      <c r="V37" s="91">
        <v>9</v>
      </c>
      <c r="W37" s="71">
        <v>8514500</v>
      </c>
      <c r="X37" s="254">
        <f>P37+R37+T37+V37</f>
        <v>14</v>
      </c>
      <c r="Y37" s="142">
        <f>Q37+S37+U37+W37</f>
        <v>9325500</v>
      </c>
      <c r="Z37" s="18">
        <f>X37/J37*100</f>
        <v>100</v>
      </c>
      <c r="AA37" s="144">
        <f>Y37/O37*100</f>
        <v>84.777272727272717</v>
      </c>
      <c r="AB37" s="10"/>
      <c r="AC37" s="10"/>
      <c r="AD37" s="2"/>
      <c r="AE37" s="2"/>
    </row>
    <row r="38" spans="2:31" s="174" customFormat="1" ht="45.75" customHeight="1" thickBot="1">
      <c r="B38" s="167" t="s">
        <v>183</v>
      </c>
      <c r="C38" s="168" t="s">
        <v>85</v>
      </c>
      <c r="D38" s="168" t="s">
        <v>86</v>
      </c>
      <c r="E38" s="145" t="s">
        <v>23</v>
      </c>
      <c r="F38" s="145">
        <v>100</v>
      </c>
      <c r="G38" s="169">
        <v>25971000</v>
      </c>
      <c r="H38" s="160">
        <v>0</v>
      </c>
      <c r="I38" s="160">
        <v>0</v>
      </c>
      <c r="J38" s="145">
        <v>100</v>
      </c>
      <c r="K38" s="170">
        <v>4022000</v>
      </c>
      <c r="L38" s="170">
        <v>100</v>
      </c>
      <c r="M38" s="170">
        <f>SUM(M39)</f>
        <v>5000000</v>
      </c>
      <c r="N38" s="145">
        <v>100</v>
      </c>
      <c r="O38" s="146">
        <f>O39</f>
        <v>5000000</v>
      </c>
      <c r="P38" s="145">
        <v>0</v>
      </c>
      <c r="Q38" s="145">
        <v>0</v>
      </c>
      <c r="R38" s="145">
        <v>0</v>
      </c>
      <c r="S38" s="171">
        <v>0</v>
      </c>
      <c r="T38" s="171">
        <v>0</v>
      </c>
      <c r="U38" s="171">
        <v>0</v>
      </c>
      <c r="V38" s="171">
        <v>100</v>
      </c>
      <c r="W38" s="172">
        <f>W39</f>
        <v>4999600</v>
      </c>
      <c r="X38" s="162">
        <f t="shared" ref="X38:Y40" si="8">V38</f>
        <v>100</v>
      </c>
      <c r="Y38" s="162">
        <f t="shared" si="8"/>
        <v>4999600</v>
      </c>
      <c r="Z38" s="146">
        <f>X38/J38*100</f>
        <v>100</v>
      </c>
      <c r="AA38" s="146">
        <f>Y38/O38*100</f>
        <v>99.992000000000004</v>
      </c>
      <c r="AB38" s="173"/>
      <c r="AC38" s="173"/>
      <c r="AD38" s="173"/>
      <c r="AE38" s="173"/>
    </row>
    <row r="39" spans="2:31" ht="45.75" customHeight="1" thickBot="1">
      <c r="B39" s="127" t="s">
        <v>184</v>
      </c>
      <c r="C39" s="14" t="s">
        <v>87</v>
      </c>
      <c r="D39" s="14" t="s">
        <v>86</v>
      </c>
      <c r="E39" s="93" t="s">
        <v>23</v>
      </c>
      <c r="F39" s="145">
        <v>100</v>
      </c>
      <c r="G39" s="47">
        <v>25971000</v>
      </c>
      <c r="H39" s="88">
        <v>0</v>
      </c>
      <c r="I39" s="88">
        <v>0</v>
      </c>
      <c r="J39" s="93">
        <v>100</v>
      </c>
      <c r="K39" s="70">
        <v>4022000</v>
      </c>
      <c r="L39" s="70">
        <v>100</v>
      </c>
      <c r="M39" s="70">
        <v>5000000</v>
      </c>
      <c r="N39" s="93">
        <v>100</v>
      </c>
      <c r="O39" s="72">
        <f>O40</f>
        <v>5000000</v>
      </c>
      <c r="P39" s="93">
        <v>0</v>
      </c>
      <c r="Q39" s="93">
        <v>0</v>
      </c>
      <c r="R39" s="93">
        <v>0</v>
      </c>
      <c r="S39" s="90">
        <v>0</v>
      </c>
      <c r="T39" s="90">
        <v>0</v>
      </c>
      <c r="U39" s="90">
        <v>0</v>
      </c>
      <c r="V39" s="90">
        <v>100</v>
      </c>
      <c r="W39" s="140">
        <f>W40</f>
        <v>4999600</v>
      </c>
      <c r="X39" s="162">
        <f t="shared" si="8"/>
        <v>100</v>
      </c>
      <c r="Y39" s="89">
        <f t="shared" si="8"/>
        <v>4999600</v>
      </c>
      <c r="Z39" s="146">
        <f t="shared" ref="Z39:Z40" si="9">X39/J39*100</f>
        <v>100</v>
      </c>
      <c r="AA39" s="146">
        <f t="shared" ref="AA39:AA40" si="10">Y39/O39*100</f>
        <v>99.992000000000004</v>
      </c>
      <c r="AB39" s="2"/>
      <c r="AC39" s="2"/>
      <c r="AD39" s="2"/>
      <c r="AE39" s="2"/>
    </row>
    <row r="40" spans="2:31" ht="29.25" customHeight="1" thickBot="1">
      <c r="B40" s="127" t="s">
        <v>185</v>
      </c>
      <c r="C40" s="9" t="s">
        <v>88</v>
      </c>
      <c r="D40" s="9" t="s">
        <v>89</v>
      </c>
      <c r="E40" s="91" t="s">
        <v>90</v>
      </c>
      <c r="F40" s="255">
        <v>2</v>
      </c>
      <c r="G40" s="48">
        <v>25971000</v>
      </c>
      <c r="H40" s="88">
        <v>0</v>
      </c>
      <c r="I40" s="88">
        <v>0</v>
      </c>
      <c r="J40" s="91">
        <v>2</v>
      </c>
      <c r="K40" s="71">
        <v>4022000</v>
      </c>
      <c r="L40" s="71">
        <v>2</v>
      </c>
      <c r="M40" s="71">
        <v>5000000</v>
      </c>
      <c r="N40" s="94">
        <v>2</v>
      </c>
      <c r="O40" s="138">
        <v>5000000</v>
      </c>
      <c r="P40" s="101">
        <v>0</v>
      </c>
      <c r="Q40" s="94">
        <v>0</v>
      </c>
      <c r="R40" s="94">
        <v>0</v>
      </c>
      <c r="S40" s="91">
        <v>0</v>
      </c>
      <c r="T40" s="91">
        <v>0</v>
      </c>
      <c r="U40" s="91">
        <v>0</v>
      </c>
      <c r="V40" s="91">
        <v>2</v>
      </c>
      <c r="W40" s="71">
        <v>4999600</v>
      </c>
      <c r="X40" s="254">
        <f t="shared" si="8"/>
        <v>2</v>
      </c>
      <c r="Y40" s="142">
        <f t="shared" si="8"/>
        <v>4999600</v>
      </c>
      <c r="Z40" s="152">
        <f t="shared" si="9"/>
        <v>100</v>
      </c>
      <c r="AA40" s="147">
        <f t="shared" si="10"/>
        <v>99.992000000000004</v>
      </c>
      <c r="AB40" s="2"/>
      <c r="AC40" s="2"/>
      <c r="AD40" s="2"/>
      <c r="AE40" s="2"/>
    </row>
    <row r="41" spans="2:31" ht="15.75" customHeight="1" thickBot="1">
      <c r="B41" s="128"/>
      <c r="C41" s="8" t="s">
        <v>81</v>
      </c>
      <c r="D41" s="11"/>
      <c r="E41" s="18"/>
      <c r="F41" s="182"/>
      <c r="G41" s="49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20"/>
      <c r="T41" s="18"/>
      <c r="U41" s="49"/>
      <c r="V41" s="18"/>
      <c r="W41" s="20"/>
      <c r="X41" s="162"/>
      <c r="Y41" s="89"/>
      <c r="Z41" s="95">
        <f>Z39/1</f>
        <v>100</v>
      </c>
      <c r="AA41" s="95">
        <f>AA39/1</f>
        <v>99.992000000000004</v>
      </c>
      <c r="AB41" s="10"/>
      <c r="AC41" s="10"/>
      <c r="AD41" s="2"/>
      <c r="AE41" s="2"/>
    </row>
    <row r="42" spans="2:31" ht="15.75" customHeight="1" thickBot="1">
      <c r="B42" s="128"/>
      <c r="C42" s="8" t="s">
        <v>82</v>
      </c>
      <c r="D42" s="11"/>
      <c r="E42" s="18"/>
      <c r="F42" s="182"/>
      <c r="G42" s="49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20"/>
      <c r="T42" s="18"/>
      <c r="U42" s="49"/>
      <c r="V42" s="18"/>
      <c r="W42" s="20"/>
      <c r="X42" s="162"/>
      <c r="Y42" s="89"/>
      <c r="Z42" s="16" t="s">
        <v>114</v>
      </c>
      <c r="AA42" s="18" t="s">
        <v>114</v>
      </c>
      <c r="AB42" s="10"/>
      <c r="AC42" s="10"/>
      <c r="AD42" s="2"/>
      <c r="AE42" s="2"/>
    </row>
    <row r="43" spans="2:31" ht="18" customHeight="1" thickBot="1">
      <c r="B43" s="201" t="s">
        <v>83</v>
      </c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97"/>
      <c r="Q43" s="98"/>
      <c r="R43" s="98"/>
      <c r="S43" s="99"/>
      <c r="T43" s="98"/>
      <c r="U43" s="100"/>
      <c r="V43" s="98"/>
      <c r="W43" s="99"/>
      <c r="X43" s="162"/>
      <c r="Y43" s="89"/>
      <c r="Z43" s="98"/>
      <c r="AA43" s="18"/>
      <c r="AB43" s="2"/>
      <c r="AC43" s="2"/>
      <c r="AD43" s="2"/>
      <c r="AE43" s="2"/>
    </row>
    <row r="44" spans="2:31" ht="18" customHeight="1" thickBot="1">
      <c r="B44" s="201" t="s">
        <v>84</v>
      </c>
      <c r="C44" s="202"/>
      <c r="D44" s="202"/>
      <c r="E44" s="69"/>
      <c r="F44" s="262"/>
      <c r="G44" s="46"/>
      <c r="H44" s="69"/>
      <c r="I44" s="69"/>
      <c r="J44" s="69"/>
      <c r="K44" s="69"/>
      <c r="L44" s="69"/>
      <c r="M44" s="69"/>
      <c r="N44" s="98"/>
      <c r="O44" s="98"/>
      <c r="P44" s="97"/>
      <c r="Q44" s="98"/>
      <c r="R44" s="98"/>
      <c r="S44" s="99"/>
      <c r="T44" s="98"/>
      <c r="U44" s="100"/>
      <c r="V44" s="98"/>
      <c r="W44" s="99"/>
      <c r="X44" s="162"/>
      <c r="Y44" s="89"/>
      <c r="Z44" s="98"/>
      <c r="AA44" s="18"/>
      <c r="AB44" s="2"/>
      <c r="AC44" s="2"/>
      <c r="AD44" s="2"/>
      <c r="AE44" s="2"/>
    </row>
    <row r="45" spans="2:31" s="174" customFormat="1" ht="45.75" customHeight="1" thickBot="1">
      <c r="B45" s="167" t="s">
        <v>186</v>
      </c>
      <c r="C45" s="168" t="s">
        <v>91</v>
      </c>
      <c r="D45" s="168" t="s">
        <v>92</v>
      </c>
      <c r="E45" s="145" t="s">
        <v>23</v>
      </c>
      <c r="F45" s="175">
        <v>95</v>
      </c>
      <c r="G45" s="169">
        <v>739040000</v>
      </c>
      <c r="H45" s="160">
        <v>0</v>
      </c>
      <c r="I45" s="160">
        <v>0</v>
      </c>
      <c r="J45" s="145">
        <v>93</v>
      </c>
      <c r="K45" s="170">
        <f>K46</f>
        <v>134240000</v>
      </c>
      <c r="L45" s="170">
        <v>93</v>
      </c>
      <c r="M45" s="170">
        <f>M46</f>
        <v>20000000</v>
      </c>
      <c r="N45" s="145">
        <v>93</v>
      </c>
      <c r="O45" s="146">
        <f>O46</f>
        <v>20000000</v>
      </c>
      <c r="P45" s="145">
        <v>0</v>
      </c>
      <c r="Q45" s="145">
        <v>0</v>
      </c>
      <c r="R45" s="171">
        <v>0</v>
      </c>
      <c r="S45" s="171">
        <v>0</v>
      </c>
      <c r="T45" s="171">
        <v>0</v>
      </c>
      <c r="U45" s="171">
        <v>0</v>
      </c>
      <c r="V45" s="171">
        <v>93</v>
      </c>
      <c r="W45" s="172">
        <f>W46</f>
        <v>19999300</v>
      </c>
      <c r="X45" s="162">
        <f>V45</f>
        <v>93</v>
      </c>
      <c r="Y45" s="162">
        <f>W45</f>
        <v>19999300</v>
      </c>
      <c r="Z45" s="146">
        <f>X45/J45*100</f>
        <v>100</v>
      </c>
      <c r="AA45" s="146">
        <f>Y45/O45*100</f>
        <v>99.996499999999997</v>
      </c>
      <c r="AB45" s="173"/>
      <c r="AC45" s="173"/>
      <c r="AD45" s="173"/>
      <c r="AE45" s="173"/>
    </row>
    <row r="46" spans="2:31" ht="24" customHeight="1" thickBot="1">
      <c r="B46" s="127" t="s">
        <v>187</v>
      </c>
      <c r="C46" s="14" t="s">
        <v>93</v>
      </c>
      <c r="D46" s="14" t="s">
        <v>94</v>
      </c>
      <c r="E46" s="93" t="s">
        <v>23</v>
      </c>
      <c r="F46" s="175">
        <v>100</v>
      </c>
      <c r="G46" s="47">
        <v>739040000</v>
      </c>
      <c r="H46" s="88">
        <v>0</v>
      </c>
      <c r="I46" s="88">
        <v>0</v>
      </c>
      <c r="J46" s="93">
        <v>100</v>
      </c>
      <c r="K46" s="72">
        <f>SUM(K47:K48)</f>
        <v>134240000</v>
      </c>
      <c r="L46" s="72">
        <v>100</v>
      </c>
      <c r="M46" s="72">
        <v>20000000</v>
      </c>
      <c r="N46" s="93">
        <v>100</v>
      </c>
      <c r="O46" s="70">
        <f>SUM(O47:O48)</f>
        <v>20000000</v>
      </c>
      <c r="P46" s="93">
        <v>0</v>
      </c>
      <c r="Q46" s="93">
        <v>0</v>
      </c>
      <c r="R46" s="90">
        <v>0</v>
      </c>
      <c r="S46" s="90">
        <v>0</v>
      </c>
      <c r="T46" s="90">
        <v>0</v>
      </c>
      <c r="U46" s="90">
        <v>0</v>
      </c>
      <c r="V46" s="90">
        <v>100</v>
      </c>
      <c r="W46" s="140">
        <f>SUM(W47:W48)</f>
        <v>19999300</v>
      </c>
      <c r="X46" s="162">
        <f>V46</f>
        <v>100</v>
      </c>
      <c r="Y46" s="89">
        <f>W46</f>
        <v>19999300</v>
      </c>
      <c r="Z46" s="146">
        <f t="shared" ref="Z46:Z48" si="11">X46/J46*100</f>
        <v>100</v>
      </c>
      <c r="AA46" s="146">
        <f t="shared" ref="AA46:AA48" si="12">Y46/O46*100</f>
        <v>99.996499999999997</v>
      </c>
      <c r="AB46" s="2"/>
      <c r="AC46" s="2"/>
      <c r="AD46" s="2"/>
      <c r="AE46" s="2"/>
    </row>
    <row r="47" spans="2:31" ht="45.75" customHeight="1" thickBot="1">
      <c r="B47" s="127" t="s">
        <v>188</v>
      </c>
      <c r="C47" s="9" t="s">
        <v>95</v>
      </c>
      <c r="D47" s="9" t="s">
        <v>96</v>
      </c>
      <c r="E47" s="91" t="s">
        <v>97</v>
      </c>
      <c r="F47" s="263">
        <v>8</v>
      </c>
      <c r="G47" s="48">
        <v>40300000</v>
      </c>
      <c r="H47" s="88">
        <v>0</v>
      </c>
      <c r="I47" s="88">
        <v>0</v>
      </c>
      <c r="J47" s="91">
        <v>8</v>
      </c>
      <c r="K47" s="71">
        <v>7500000</v>
      </c>
      <c r="L47" s="71">
        <v>8</v>
      </c>
      <c r="M47" s="65">
        <v>0</v>
      </c>
      <c r="N47" s="94">
        <v>0</v>
      </c>
      <c r="O47" s="139">
        <v>0</v>
      </c>
      <c r="P47" s="101">
        <v>0</v>
      </c>
      <c r="Q47" s="94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254">
        <f t="shared" si="4"/>
        <v>0</v>
      </c>
      <c r="Y47" s="142">
        <f t="shared" si="5"/>
        <v>0</v>
      </c>
      <c r="Z47" s="91">
        <v>0</v>
      </c>
      <c r="AA47" s="91">
        <v>0</v>
      </c>
      <c r="AB47" s="2"/>
      <c r="AC47" s="2"/>
      <c r="AD47" s="2"/>
      <c r="AE47" s="2"/>
    </row>
    <row r="48" spans="2:31" ht="45.75" customHeight="1" thickBot="1">
      <c r="B48" s="127" t="s">
        <v>189</v>
      </c>
      <c r="C48" s="9" t="s">
        <v>98</v>
      </c>
      <c r="D48" s="9" t="s">
        <v>99</v>
      </c>
      <c r="E48" s="91" t="s">
        <v>97</v>
      </c>
      <c r="F48" s="263">
        <v>8</v>
      </c>
      <c r="G48" s="48">
        <v>698740000</v>
      </c>
      <c r="H48" s="88">
        <v>0</v>
      </c>
      <c r="I48" s="88">
        <v>0</v>
      </c>
      <c r="J48" s="91">
        <v>8</v>
      </c>
      <c r="K48" s="71">
        <v>126740000</v>
      </c>
      <c r="L48" s="71">
        <v>8</v>
      </c>
      <c r="M48" s="71">
        <v>20000000</v>
      </c>
      <c r="N48" s="94">
        <v>8</v>
      </c>
      <c r="O48" s="138">
        <v>20000000</v>
      </c>
      <c r="P48" s="101">
        <v>0</v>
      </c>
      <c r="Q48" s="94">
        <v>0</v>
      </c>
      <c r="R48" s="91">
        <v>0</v>
      </c>
      <c r="S48" s="91">
        <v>0</v>
      </c>
      <c r="T48" s="91">
        <v>0</v>
      </c>
      <c r="U48" s="91">
        <v>0</v>
      </c>
      <c r="V48" s="91">
        <v>8</v>
      </c>
      <c r="W48" s="71">
        <v>19999300</v>
      </c>
      <c r="X48" s="254">
        <f>V48</f>
        <v>8</v>
      </c>
      <c r="Y48" s="142">
        <f>W48</f>
        <v>19999300</v>
      </c>
      <c r="Z48" s="147">
        <f t="shared" si="11"/>
        <v>100</v>
      </c>
      <c r="AA48" s="147">
        <f t="shared" si="12"/>
        <v>99.996499999999997</v>
      </c>
      <c r="AB48" s="2"/>
      <c r="AC48" s="2"/>
      <c r="AD48" s="2"/>
      <c r="AE48" s="2"/>
    </row>
    <row r="49" spans="2:31" ht="16.5" customHeight="1" thickBot="1">
      <c r="B49" s="125"/>
      <c r="C49" s="7" t="s">
        <v>100</v>
      </c>
      <c r="D49" s="7"/>
      <c r="E49" s="60"/>
      <c r="F49" s="179"/>
      <c r="G49" s="39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85"/>
      <c r="T49" s="60"/>
      <c r="U49" s="39"/>
      <c r="V49" s="60"/>
      <c r="W49" s="85"/>
      <c r="X49" s="162"/>
      <c r="Y49" s="89"/>
      <c r="Z49" s="60"/>
      <c r="AA49" s="60"/>
      <c r="AB49" s="2"/>
      <c r="AC49" s="2"/>
      <c r="AD49" s="2"/>
      <c r="AE49" s="2"/>
    </row>
    <row r="50" spans="2:31" s="174" customFormat="1" ht="45.75" customHeight="1" thickBot="1">
      <c r="B50" s="176" t="s">
        <v>190</v>
      </c>
      <c r="C50" s="168" t="s">
        <v>101</v>
      </c>
      <c r="D50" s="168" t="s">
        <v>102</v>
      </c>
      <c r="E50" s="177" t="s">
        <v>23</v>
      </c>
      <c r="F50" s="177">
        <v>97</v>
      </c>
      <c r="G50" s="178">
        <v>615265000</v>
      </c>
      <c r="H50" s="160">
        <v>0</v>
      </c>
      <c r="I50" s="160">
        <v>0</v>
      </c>
      <c r="J50" s="179">
        <v>100</v>
      </c>
      <c r="K50" s="180">
        <f>K51+K54</f>
        <v>103564000</v>
      </c>
      <c r="L50" s="180">
        <v>96</v>
      </c>
      <c r="M50" s="180">
        <f>M51</f>
        <v>90000000</v>
      </c>
      <c r="N50" s="177">
        <v>96</v>
      </c>
      <c r="O50" s="181">
        <v>90000000</v>
      </c>
      <c r="P50" s="182">
        <f>Q50/O50*100</f>
        <v>16.942222222222224</v>
      </c>
      <c r="Q50" s="181">
        <v>15248000</v>
      </c>
      <c r="R50" s="183">
        <f>S50/O50*100</f>
        <v>25.05</v>
      </c>
      <c r="S50" s="184">
        <v>22545000</v>
      </c>
      <c r="T50" s="184">
        <f>T51</f>
        <v>32.982222222222227</v>
      </c>
      <c r="U50" s="184">
        <f>U51</f>
        <v>29684000</v>
      </c>
      <c r="V50" s="171">
        <v>21</v>
      </c>
      <c r="W50" s="172">
        <f>W51</f>
        <v>22515000</v>
      </c>
      <c r="X50" s="162">
        <f>P50+R50+T50+V50</f>
        <v>95.974444444444458</v>
      </c>
      <c r="Y50" s="162">
        <f>SUM(Q50+S50+U50+W50)</f>
        <v>89992000</v>
      </c>
      <c r="Z50" s="124">
        <f>X50/N50*100</f>
        <v>99.973379629629648</v>
      </c>
      <c r="AA50" s="149">
        <f>Y50/O50*100</f>
        <v>99.99111111111111</v>
      </c>
      <c r="AB50" s="173"/>
      <c r="AC50" s="173"/>
      <c r="AD50" s="173"/>
      <c r="AE50" s="173"/>
    </row>
    <row r="51" spans="2:31" ht="33.75" customHeight="1" thickBot="1">
      <c r="B51" s="125" t="s">
        <v>191</v>
      </c>
      <c r="C51" s="31" t="s">
        <v>103</v>
      </c>
      <c r="D51" s="31" t="s">
        <v>104</v>
      </c>
      <c r="E51" s="16" t="s">
        <v>23</v>
      </c>
      <c r="F51" s="177">
        <v>98</v>
      </c>
      <c r="G51" s="50">
        <v>558500000</v>
      </c>
      <c r="H51" s="88">
        <v>0</v>
      </c>
      <c r="I51" s="88">
        <v>0</v>
      </c>
      <c r="J51" s="60">
        <v>98</v>
      </c>
      <c r="K51" s="67">
        <f>SUM(K52:K53)</f>
        <v>98000000</v>
      </c>
      <c r="L51" s="67">
        <v>98</v>
      </c>
      <c r="M51" s="102">
        <f>SUM(M52:M53)</f>
        <v>90000000</v>
      </c>
      <c r="N51" s="16">
        <v>98</v>
      </c>
      <c r="O51" s="102">
        <f>SUM(O52:O53)</f>
        <v>90000000</v>
      </c>
      <c r="P51" s="18">
        <f>Q51/O51*100</f>
        <v>16.942222222222224</v>
      </c>
      <c r="Q51" s="102">
        <v>15248000</v>
      </c>
      <c r="R51" s="123">
        <f>S51/O51*100</f>
        <v>25.05</v>
      </c>
      <c r="S51" s="103">
        <v>22545000</v>
      </c>
      <c r="T51" s="103">
        <f>U51/O51*100</f>
        <v>32.982222222222227</v>
      </c>
      <c r="U51" s="103">
        <f>U52</f>
        <v>29684000</v>
      </c>
      <c r="V51" s="90">
        <v>23</v>
      </c>
      <c r="W51" s="140">
        <f>SUM(W52:W53)</f>
        <v>22515000</v>
      </c>
      <c r="X51" s="162">
        <f>P51+R51+T51+V51</f>
        <v>97.974444444444458</v>
      </c>
      <c r="Y51" s="89">
        <f>SUM(Q51+S51+U51+W51)</f>
        <v>89992000</v>
      </c>
      <c r="Z51" s="124">
        <f>X51/N51*100</f>
        <v>99.973922902494351</v>
      </c>
      <c r="AA51" s="149">
        <f>Y51/O51*100</f>
        <v>99.99111111111111</v>
      </c>
      <c r="AB51" s="2"/>
      <c r="AC51" s="2"/>
      <c r="AD51" s="15">
        <v>90000000</v>
      </c>
      <c r="AE51" s="2"/>
    </row>
    <row r="52" spans="2:31" ht="45.75" customHeight="1" thickBot="1">
      <c r="B52" s="129" t="s">
        <v>192</v>
      </c>
      <c r="C52" s="13" t="s">
        <v>105</v>
      </c>
      <c r="D52" s="13" t="s">
        <v>106</v>
      </c>
      <c r="E52" s="91" t="s">
        <v>107</v>
      </c>
      <c r="F52" s="264">
        <v>60</v>
      </c>
      <c r="G52" s="51">
        <v>520000000</v>
      </c>
      <c r="H52" s="88">
        <v>0</v>
      </c>
      <c r="I52" s="88">
        <v>0</v>
      </c>
      <c r="J52" s="29">
        <v>12</v>
      </c>
      <c r="K52" s="73">
        <v>95000000</v>
      </c>
      <c r="L52" s="24">
        <v>12</v>
      </c>
      <c r="M52" s="137">
        <v>90000000</v>
      </c>
      <c r="N52" s="24">
        <v>12</v>
      </c>
      <c r="O52" s="106">
        <v>90000000</v>
      </c>
      <c r="P52" s="25">
        <v>2</v>
      </c>
      <c r="Q52" s="106">
        <v>15248000</v>
      </c>
      <c r="R52" s="29">
        <v>4</v>
      </c>
      <c r="S52" s="107">
        <v>22545000</v>
      </c>
      <c r="T52" s="29">
        <v>4</v>
      </c>
      <c r="U52" s="73">
        <v>29684000</v>
      </c>
      <c r="V52" s="29">
        <v>2</v>
      </c>
      <c r="W52" s="73">
        <v>22515000</v>
      </c>
      <c r="X52" s="254">
        <f>P52+R52+T52+V52</f>
        <v>12</v>
      </c>
      <c r="Y52" s="142">
        <f>Q52+S52+U52+W52</f>
        <v>89992000</v>
      </c>
      <c r="Z52" s="105">
        <f>X52/N52*100</f>
        <v>100</v>
      </c>
      <c r="AA52" s="95">
        <f t="shared" ref="AA52" si="13">Y52/O52*100</f>
        <v>99.99111111111111</v>
      </c>
      <c r="AB52" s="2"/>
      <c r="AC52" s="2"/>
      <c r="AD52" s="2"/>
      <c r="AE52" s="2"/>
    </row>
    <row r="53" spans="2:31" ht="25.5" customHeight="1" thickBot="1">
      <c r="B53" s="127" t="s">
        <v>193</v>
      </c>
      <c r="C53" s="13" t="s">
        <v>108</v>
      </c>
      <c r="D53" s="13" t="s">
        <v>109</v>
      </c>
      <c r="E53" s="91" t="s">
        <v>107</v>
      </c>
      <c r="F53" s="255">
        <v>10</v>
      </c>
      <c r="G53" s="52">
        <v>38500000</v>
      </c>
      <c r="H53" s="88">
        <v>0</v>
      </c>
      <c r="I53" s="88">
        <v>0</v>
      </c>
      <c r="J53" s="101">
        <v>2</v>
      </c>
      <c r="K53" s="74">
        <v>3000000</v>
      </c>
      <c r="L53" s="132">
        <v>2</v>
      </c>
      <c r="M53" s="108">
        <v>0</v>
      </c>
      <c r="N53" s="134">
        <v>0</v>
      </c>
      <c r="O53" s="108">
        <v>0</v>
      </c>
      <c r="P53" s="94">
        <v>0</v>
      </c>
      <c r="Q53" s="108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255">
        <v>0</v>
      </c>
      <c r="Y53" s="142">
        <f t="shared" si="5"/>
        <v>0</v>
      </c>
      <c r="Z53" s="105">
        <v>0</v>
      </c>
      <c r="AA53" s="95">
        <v>0</v>
      </c>
      <c r="AB53" s="2"/>
      <c r="AC53" s="2"/>
      <c r="AD53" s="2"/>
      <c r="AE53" s="2"/>
    </row>
    <row r="54" spans="2:31" ht="36.75" customHeight="1" thickBot="1">
      <c r="B54" s="128" t="s">
        <v>194</v>
      </c>
      <c r="C54" s="31" t="s">
        <v>110</v>
      </c>
      <c r="D54" s="31" t="s">
        <v>111</v>
      </c>
      <c r="E54" s="16" t="s">
        <v>23</v>
      </c>
      <c r="F54" s="177">
        <v>96</v>
      </c>
      <c r="G54" s="50">
        <v>56765000</v>
      </c>
      <c r="H54" s="88">
        <v>0</v>
      </c>
      <c r="I54" s="88">
        <v>0</v>
      </c>
      <c r="J54" s="60">
        <v>96</v>
      </c>
      <c r="K54" s="67">
        <v>5564000</v>
      </c>
      <c r="L54" s="133" t="s">
        <v>211</v>
      </c>
      <c r="M54" s="108">
        <v>0</v>
      </c>
      <c r="N54" s="16">
        <v>0</v>
      </c>
      <c r="O54" s="102">
        <v>0</v>
      </c>
      <c r="P54" s="18">
        <v>0</v>
      </c>
      <c r="Q54" s="102">
        <v>0</v>
      </c>
      <c r="R54" s="90">
        <v>0</v>
      </c>
      <c r="S54" s="90">
        <v>0</v>
      </c>
      <c r="T54" s="90">
        <v>0</v>
      </c>
      <c r="U54" s="90">
        <v>0</v>
      </c>
      <c r="V54" s="90">
        <v>0</v>
      </c>
      <c r="W54" s="91">
        <v>0</v>
      </c>
      <c r="X54" s="171">
        <v>0</v>
      </c>
      <c r="Y54" s="89">
        <f t="shared" si="5"/>
        <v>0</v>
      </c>
      <c r="Z54" s="104">
        <v>0</v>
      </c>
      <c r="AA54" s="148">
        <v>0</v>
      </c>
      <c r="AB54" s="2"/>
      <c r="AC54" s="2"/>
      <c r="AD54" s="2"/>
      <c r="AE54" s="2"/>
    </row>
    <row r="55" spans="2:31" ht="45.75" customHeight="1" thickBot="1">
      <c r="B55" s="128" t="s">
        <v>195</v>
      </c>
      <c r="C55" s="32" t="s">
        <v>112</v>
      </c>
      <c r="D55" s="32" t="s">
        <v>113</v>
      </c>
      <c r="E55" s="24" t="s">
        <v>107</v>
      </c>
      <c r="F55" s="264">
        <v>60</v>
      </c>
      <c r="G55" s="53">
        <v>56765000</v>
      </c>
      <c r="H55" s="88">
        <v>0</v>
      </c>
      <c r="I55" s="88">
        <v>0</v>
      </c>
      <c r="J55" s="29">
        <v>12</v>
      </c>
      <c r="K55" s="73">
        <v>5564000</v>
      </c>
      <c r="L55" s="131">
        <v>12</v>
      </c>
      <c r="M55" s="108">
        <v>0</v>
      </c>
      <c r="N55" s="24">
        <v>0</v>
      </c>
      <c r="O55" s="109">
        <v>0</v>
      </c>
      <c r="P55" s="25">
        <v>0</v>
      </c>
      <c r="Q55" s="109">
        <v>0</v>
      </c>
      <c r="R55" s="91">
        <v>0</v>
      </c>
      <c r="S55" s="91">
        <v>0</v>
      </c>
      <c r="T55" s="91">
        <v>0</v>
      </c>
      <c r="U55" s="91">
        <v>0</v>
      </c>
      <c r="V55" s="91">
        <v>0</v>
      </c>
      <c r="W55" s="91">
        <v>0</v>
      </c>
      <c r="X55" s="255">
        <v>0</v>
      </c>
      <c r="Y55" s="142">
        <f t="shared" si="5"/>
        <v>0</v>
      </c>
      <c r="Z55" s="105">
        <v>0</v>
      </c>
      <c r="AA55" s="95">
        <v>0</v>
      </c>
      <c r="AB55" s="2"/>
      <c r="AC55" s="2"/>
      <c r="AD55" s="2"/>
      <c r="AE55" s="2"/>
    </row>
    <row r="56" spans="2:31" ht="19.5" customHeight="1" thickBot="1">
      <c r="B56" s="125"/>
      <c r="C56" s="7" t="s">
        <v>115</v>
      </c>
      <c r="D56" s="7"/>
      <c r="E56" s="60"/>
      <c r="F56" s="179"/>
      <c r="G56" s="39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85"/>
      <c r="T56" s="60"/>
      <c r="U56" s="39"/>
      <c r="V56" s="60"/>
      <c r="W56" s="85"/>
      <c r="X56" s="162"/>
      <c r="Y56" s="89"/>
      <c r="Z56" s="60"/>
      <c r="AA56" s="60"/>
      <c r="AB56" s="2"/>
      <c r="AC56" s="2"/>
      <c r="AD56" s="2"/>
      <c r="AE56" s="2"/>
    </row>
    <row r="57" spans="2:31" s="174" customFormat="1" ht="23.25" customHeight="1" thickBot="1">
      <c r="B57" s="176" t="s">
        <v>196</v>
      </c>
      <c r="C57" s="168" t="s">
        <v>116</v>
      </c>
      <c r="D57" s="168" t="s">
        <v>117</v>
      </c>
      <c r="E57" s="177" t="s">
        <v>23</v>
      </c>
      <c r="F57" s="177">
        <v>97</v>
      </c>
      <c r="G57" s="185">
        <v>43082000</v>
      </c>
      <c r="H57" s="160">
        <v>0</v>
      </c>
      <c r="I57" s="160">
        <v>0</v>
      </c>
      <c r="J57" s="186">
        <v>100</v>
      </c>
      <c r="K57" s="187">
        <f>K58</f>
        <v>6033000</v>
      </c>
      <c r="L57" s="188" t="s">
        <v>211</v>
      </c>
      <c r="M57" s="187">
        <f>M58</f>
        <v>114000000</v>
      </c>
      <c r="N57" s="188" t="s">
        <v>211</v>
      </c>
      <c r="O57" s="181">
        <f>O58</f>
        <v>109800000</v>
      </c>
      <c r="P57" s="122">
        <f>Q57/O57*100</f>
        <v>21.796903460837889</v>
      </c>
      <c r="Q57" s="189">
        <v>23933000</v>
      </c>
      <c r="R57" s="190">
        <f>S57/O57*100</f>
        <v>44.868852459016395</v>
      </c>
      <c r="S57" s="187">
        <v>49266000</v>
      </c>
      <c r="T57" s="187">
        <v>33</v>
      </c>
      <c r="U57" s="187">
        <v>36599500</v>
      </c>
      <c r="V57" s="171">
        <v>0</v>
      </c>
      <c r="W57" s="171">
        <v>0</v>
      </c>
      <c r="X57" s="162">
        <f>P57+R57+T57</f>
        <v>99.665755919854291</v>
      </c>
      <c r="Y57" s="162">
        <f t="shared" si="5"/>
        <v>109798500</v>
      </c>
      <c r="Z57" s="149">
        <f>X57/J57*100</f>
        <v>99.665755919854291</v>
      </c>
      <c r="AA57" s="149">
        <f>Y57/O57*100</f>
        <v>99.998633879781423</v>
      </c>
      <c r="AB57" s="173"/>
      <c r="AC57" s="173"/>
      <c r="AD57" s="173"/>
      <c r="AE57" s="173"/>
    </row>
    <row r="58" spans="2:31" ht="45.75" customHeight="1" thickBot="1">
      <c r="B58" s="125" t="s">
        <v>197</v>
      </c>
      <c r="C58" s="14" t="s">
        <v>118</v>
      </c>
      <c r="D58" s="9" t="s">
        <v>119</v>
      </c>
      <c r="E58" s="16" t="s">
        <v>23</v>
      </c>
      <c r="F58" s="177">
        <v>97</v>
      </c>
      <c r="G58" s="45">
        <v>43082000</v>
      </c>
      <c r="H58" s="88">
        <v>0</v>
      </c>
      <c r="I58" s="88">
        <v>0</v>
      </c>
      <c r="J58" s="60">
        <v>97</v>
      </c>
      <c r="K58" s="76">
        <f>SUM(K59:K60)</f>
        <v>6033000</v>
      </c>
      <c r="L58" s="136" t="s">
        <v>212</v>
      </c>
      <c r="M58" s="76">
        <f>SUM(M59:M60)</f>
        <v>114000000</v>
      </c>
      <c r="N58" s="135" t="s">
        <v>212</v>
      </c>
      <c r="O58" s="102">
        <f>SUM(O59:O60)</f>
        <v>109800000</v>
      </c>
      <c r="P58" s="18">
        <f>Q58/O58*100</f>
        <v>21.796903460837889</v>
      </c>
      <c r="Q58" s="110">
        <v>23933000</v>
      </c>
      <c r="R58" s="123">
        <f>S58/O58*100</f>
        <v>44.868852459016395</v>
      </c>
      <c r="S58" s="85">
        <v>49266000</v>
      </c>
      <c r="T58" s="85">
        <v>30</v>
      </c>
      <c r="U58" s="85">
        <v>36599500</v>
      </c>
      <c r="V58" s="90">
        <v>0</v>
      </c>
      <c r="W58" s="90">
        <v>0</v>
      </c>
      <c r="X58" s="162">
        <f t="shared" si="4"/>
        <v>96.665755919854291</v>
      </c>
      <c r="Y58" s="89">
        <f t="shared" si="5"/>
        <v>109798500</v>
      </c>
      <c r="Z58" s="149">
        <f t="shared" ref="Z58" si="14">X58/J58*100</f>
        <v>99.655418474076583</v>
      </c>
      <c r="AA58" s="149">
        <f t="shared" ref="AA58:AA59" si="15">Y58/O58*100</f>
        <v>99.998633879781423</v>
      </c>
      <c r="AB58" s="2"/>
      <c r="AC58" s="2"/>
      <c r="AD58" s="15">
        <v>114000000</v>
      </c>
      <c r="AE58" s="2"/>
    </row>
    <row r="59" spans="2:31" ht="47.25" customHeight="1" thickBot="1">
      <c r="B59" s="125" t="s">
        <v>198</v>
      </c>
      <c r="C59" s="23" t="s">
        <v>120</v>
      </c>
      <c r="D59" s="23" t="s">
        <v>121</v>
      </c>
      <c r="E59" s="24" t="s">
        <v>107</v>
      </c>
      <c r="F59" s="264">
        <v>15</v>
      </c>
      <c r="G59" s="26">
        <v>23082000</v>
      </c>
      <c r="H59" s="88">
        <v>0</v>
      </c>
      <c r="I59" s="88">
        <v>0</v>
      </c>
      <c r="J59" s="29">
        <v>8</v>
      </c>
      <c r="K59" s="30">
        <v>4033000</v>
      </c>
      <c r="L59" s="30">
        <v>9</v>
      </c>
      <c r="M59" s="30">
        <v>114000000</v>
      </c>
      <c r="N59" s="24">
        <v>8</v>
      </c>
      <c r="O59" s="106">
        <v>109800000</v>
      </c>
      <c r="P59" s="25">
        <v>2</v>
      </c>
      <c r="Q59" s="111">
        <v>23933000</v>
      </c>
      <c r="R59" s="29">
        <v>4</v>
      </c>
      <c r="S59" s="73">
        <v>49266000</v>
      </c>
      <c r="T59" s="29">
        <v>2</v>
      </c>
      <c r="U59" s="73">
        <v>36599500</v>
      </c>
      <c r="V59" s="90">
        <v>0</v>
      </c>
      <c r="W59" s="90">
        <v>0</v>
      </c>
      <c r="X59" s="162">
        <f>P59+R59+T59</f>
        <v>8</v>
      </c>
      <c r="Y59" s="89">
        <f t="shared" si="5"/>
        <v>109798500</v>
      </c>
      <c r="Z59" s="95">
        <f>X59/J59*100</f>
        <v>100</v>
      </c>
      <c r="AA59" s="95">
        <f t="shared" si="15"/>
        <v>99.998633879781423</v>
      </c>
      <c r="AB59" s="2"/>
      <c r="AC59" s="2"/>
      <c r="AD59" s="2"/>
      <c r="AE59" s="2"/>
    </row>
    <row r="60" spans="2:31" ht="31.5" customHeight="1" thickBot="1">
      <c r="B60" s="128" t="s">
        <v>199</v>
      </c>
      <c r="C60" s="32" t="s">
        <v>122</v>
      </c>
      <c r="D60" s="32" t="s">
        <v>123</v>
      </c>
      <c r="E60" s="113" t="s">
        <v>124</v>
      </c>
      <c r="F60" s="265">
        <v>8</v>
      </c>
      <c r="G60" s="54">
        <v>20000000</v>
      </c>
      <c r="H60" s="88">
        <v>0</v>
      </c>
      <c r="I60" s="88">
        <v>0</v>
      </c>
      <c r="J60" s="112">
        <v>8</v>
      </c>
      <c r="K60" s="77">
        <v>2000000</v>
      </c>
      <c r="L60" s="77">
        <v>8</v>
      </c>
      <c r="M60" s="114">
        <v>0</v>
      </c>
      <c r="N60" s="113">
        <v>0</v>
      </c>
      <c r="O60" s="114">
        <v>0</v>
      </c>
      <c r="P60" s="115">
        <v>0</v>
      </c>
      <c r="Q60" s="114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256">
        <v>0</v>
      </c>
      <c r="Y60" s="142">
        <f t="shared" si="5"/>
        <v>0</v>
      </c>
      <c r="Z60" s="18">
        <v>0</v>
      </c>
      <c r="AA60" s="95">
        <v>0</v>
      </c>
      <c r="AB60" s="2"/>
      <c r="AC60" s="2"/>
      <c r="AD60" s="2"/>
      <c r="AE60" s="2"/>
    </row>
    <row r="61" spans="2:31" s="174" customFormat="1" ht="45.75" customHeight="1" thickBot="1">
      <c r="B61" s="167" t="s">
        <v>200</v>
      </c>
      <c r="C61" s="168" t="s">
        <v>125</v>
      </c>
      <c r="D61" s="168" t="s">
        <v>216</v>
      </c>
      <c r="E61" s="145" t="s">
        <v>23</v>
      </c>
      <c r="F61" s="145">
        <v>98</v>
      </c>
      <c r="G61" s="169">
        <v>789809000</v>
      </c>
      <c r="H61" s="160">
        <v>0</v>
      </c>
      <c r="I61" s="160">
        <v>0</v>
      </c>
      <c r="J61" s="122">
        <v>95</v>
      </c>
      <c r="K61" s="146">
        <f>K63</f>
        <v>123674000</v>
      </c>
      <c r="L61" s="146">
        <v>95</v>
      </c>
      <c r="M61" s="146">
        <f>M63</f>
        <v>24000000</v>
      </c>
      <c r="N61" s="171">
        <v>95</v>
      </c>
      <c r="O61" s="191">
        <f>O63</f>
        <v>24000000</v>
      </c>
      <c r="P61" s="171">
        <v>0</v>
      </c>
      <c r="Q61" s="171">
        <v>0</v>
      </c>
      <c r="R61" s="171">
        <v>0</v>
      </c>
      <c r="S61" s="171">
        <v>0</v>
      </c>
      <c r="T61" s="171">
        <v>0</v>
      </c>
      <c r="U61" s="171">
        <v>0</v>
      </c>
      <c r="V61" s="171">
        <v>95</v>
      </c>
      <c r="W61" s="172">
        <f>W63</f>
        <v>24000000</v>
      </c>
      <c r="X61" s="145">
        <f>V61</f>
        <v>95</v>
      </c>
      <c r="Y61" s="146">
        <f>W61</f>
        <v>24000000</v>
      </c>
      <c r="Z61" s="192">
        <f>X61/J61*100</f>
        <v>100</v>
      </c>
      <c r="AA61" s="145">
        <f>Y61/O61*100</f>
        <v>100</v>
      </c>
      <c r="AB61" s="173"/>
      <c r="AC61" s="173"/>
      <c r="AD61" s="173"/>
      <c r="AE61" s="173"/>
    </row>
    <row r="62" spans="2:31" ht="45.75" customHeight="1" thickBot="1">
      <c r="B62" s="127"/>
      <c r="C62" s="14"/>
      <c r="D62" s="14" t="s">
        <v>217</v>
      </c>
      <c r="E62" s="93" t="s">
        <v>23</v>
      </c>
      <c r="F62" s="145">
        <v>97</v>
      </c>
      <c r="G62" s="47"/>
      <c r="H62" s="88"/>
      <c r="I62" s="88"/>
      <c r="J62" s="61">
        <v>96</v>
      </c>
      <c r="K62" s="72"/>
      <c r="L62" s="72">
        <v>96</v>
      </c>
      <c r="M62" s="72"/>
      <c r="N62" s="90">
        <v>96</v>
      </c>
      <c r="O62" s="141"/>
      <c r="P62" s="90"/>
      <c r="Q62" s="90"/>
      <c r="R62" s="90"/>
      <c r="S62" s="90"/>
      <c r="T62" s="90"/>
      <c r="U62" s="90"/>
      <c r="V62" s="90">
        <v>96</v>
      </c>
      <c r="W62" s="140"/>
      <c r="X62" s="145">
        <v>96</v>
      </c>
      <c r="Y62" s="72"/>
      <c r="Z62" s="153">
        <v>100</v>
      </c>
      <c r="AA62" s="153"/>
      <c r="AB62" s="2"/>
      <c r="AC62" s="2"/>
      <c r="AD62" s="2"/>
      <c r="AE62" s="2"/>
    </row>
    <row r="63" spans="2:31" ht="35.25" customHeight="1" thickBot="1">
      <c r="B63" s="127" t="s">
        <v>201</v>
      </c>
      <c r="C63" s="31" t="s">
        <v>126</v>
      </c>
      <c r="D63" s="31" t="s">
        <v>127</v>
      </c>
      <c r="E63" s="93" t="s">
        <v>23</v>
      </c>
      <c r="F63" s="145">
        <v>100</v>
      </c>
      <c r="G63" s="47">
        <v>789809000</v>
      </c>
      <c r="H63" s="88">
        <v>0</v>
      </c>
      <c r="I63" s="88">
        <v>0</v>
      </c>
      <c r="J63" s="93">
        <v>100</v>
      </c>
      <c r="K63" s="72">
        <f>SUM(K64:K72)</f>
        <v>123674000</v>
      </c>
      <c r="L63" s="72">
        <v>100</v>
      </c>
      <c r="M63" s="72">
        <f>SUM(M64:M72)</f>
        <v>24000000</v>
      </c>
      <c r="N63" s="90">
        <v>100</v>
      </c>
      <c r="O63" s="140">
        <f>SUM(O64:O72)</f>
        <v>24000000</v>
      </c>
      <c r="P63" s="90">
        <v>0</v>
      </c>
      <c r="Q63" s="90">
        <v>0</v>
      </c>
      <c r="R63" s="90">
        <v>0</v>
      </c>
      <c r="S63" s="90">
        <v>0</v>
      </c>
      <c r="T63" s="90">
        <v>0</v>
      </c>
      <c r="U63" s="90">
        <v>0</v>
      </c>
      <c r="V63" s="90">
        <v>95</v>
      </c>
      <c r="W63" s="140">
        <f>SUM(W64:W72)</f>
        <v>24000000</v>
      </c>
      <c r="X63" s="145">
        <f>V63</f>
        <v>95</v>
      </c>
      <c r="Y63" s="72">
        <f>W63</f>
        <v>24000000</v>
      </c>
      <c r="Z63" s="145">
        <f t="shared" ref="Z63:AA72" si="16">X63/J63*100</f>
        <v>95</v>
      </c>
      <c r="AA63" s="145">
        <f t="shared" ref="AA63:AA72" si="17">Y63/O63*100</f>
        <v>100</v>
      </c>
      <c r="AB63" s="2"/>
      <c r="AC63" s="2"/>
      <c r="AD63" s="2"/>
      <c r="AE63" s="2"/>
    </row>
    <row r="64" spans="2:31" ht="31.5" customHeight="1" thickBot="1">
      <c r="B64" s="127" t="s">
        <v>202</v>
      </c>
      <c r="C64" s="17" t="s">
        <v>128</v>
      </c>
      <c r="D64" s="9" t="s">
        <v>129</v>
      </c>
      <c r="E64" s="91" t="s">
        <v>130</v>
      </c>
      <c r="F64" s="255">
        <v>6</v>
      </c>
      <c r="G64" s="48">
        <v>89809000</v>
      </c>
      <c r="H64" s="88">
        <v>0</v>
      </c>
      <c r="I64" s="88">
        <v>0</v>
      </c>
      <c r="J64" s="91">
        <v>6</v>
      </c>
      <c r="K64" s="71">
        <v>18674000</v>
      </c>
      <c r="L64" s="71">
        <v>6</v>
      </c>
      <c r="M64" s="90">
        <v>0</v>
      </c>
      <c r="N64" s="90">
        <v>0</v>
      </c>
      <c r="O64" s="90">
        <v>0</v>
      </c>
      <c r="P64" s="90">
        <v>0</v>
      </c>
      <c r="Q64" s="90">
        <v>0</v>
      </c>
      <c r="R64" s="90">
        <v>0</v>
      </c>
      <c r="S64" s="90">
        <v>0</v>
      </c>
      <c r="T64" s="90">
        <v>0</v>
      </c>
      <c r="U64" s="90">
        <v>0</v>
      </c>
      <c r="V64" s="90">
        <v>0</v>
      </c>
      <c r="W64" s="90">
        <v>0</v>
      </c>
      <c r="X64" s="257">
        <v>0</v>
      </c>
      <c r="Y64" s="94">
        <v>0</v>
      </c>
      <c r="Z64" s="16">
        <f t="shared" si="16"/>
        <v>0</v>
      </c>
      <c r="AA64" s="16">
        <f t="shared" si="16"/>
        <v>0</v>
      </c>
      <c r="AB64" s="2"/>
      <c r="AC64" s="2"/>
      <c r="AD64" s="2"/>
      <c r="AE64" s="2"/>
    </row>
    <row r="65" spans="2:31" ht="24.75" thickBot="1">
      <c r="B65" s="127" t="s">
        <v>203</v>
      </c>
      <c r="C65" s="17" t="s">
        <v>131</v>
      </c>
      <c r="D65" s="9" t="s">
        <v>132</v>
      </c>
      <c r="E65" s="91" t="s">
        <v>130</v>
      </c>
      <c r="F65" s="255">
        <v>6</v>
      </c>
      <c r="G65" s="48">
        <v>50000000</v>
      </c>
      <c r="H65" s="88">
        <v>0</v>
      </c>
      <c r="I65" s="88">
        <v>0</v>
      </c>
      <c r="J65" s="91">
        <v>6</v>
      </c>
      <c r="K65" s="71">
        <v>10000000</v>
      </c>
      <c r="L65" s="71">
        <v>6</v>
      </c>
      <c r="M65" s="90">
        <v>0</v>
      </c>
      <c r="N65" s="90">
        <v>0</v>
      </c>
      <c r="O65" s="90">
        <v>0</v>
      </c>
      <c r="P65" s="90">
        <v>0</v>
      </c>
      <c r="Q65" s="90">
        <v>0</v>
      </c>
      <c r="R65" s="90">
        <v>0</v>
      </c>
      <c r="S65" s="90">
        <v>0</v>
      </c>
      <c r="T65" s="90">
        <v>0</v>
      </c>
      <c r="U65" s="90">
        <v>0</v>
      </c>
      <c r="V65" s="90">
        <v>0</v>
      </c>
      <c r="W65" s="90">
        <v>0</v>
      </c>
      <c r="X65" s="257">
        <v>0</v>
      </c>
      <c r="Y65" s="94">
        <v>0</v>
      </c>
      <c r="Z65" s="16">
        <f t="shared" si="16"/>
        <v>0</v>
      </c>
      <c r="AA65" s="16">
        <f t="shared" si="16"/>
        <v>0</v>
      </c>
      <c r="AB65" s="2"/>
      <c r="AC65" s="2"/>
      <c r="AD65" s="2"/>
      <c r="AE65" s="2"/>
    </row>
    <row r="66" spans="2:31" ht="30" customHeight="1" thickBot="1">
      <c r="B66" s="127" t="s">
        <v>204</v>
      </c>
      <c r="C66" s="17" t="s">
        <v>133</v>
      </c>
      <c r="D66" s="9" t="s">
        <v>134</v>
      </c>
      <c r="E66" s="91" t="s">
        <v>130</v>
      </c>
      <c r="F66" s="255">
        <v>6</v>
      </c>
      <c r="G66" s="48">
        <v>18000000</v>
      </c>
      <c r="H66" s="88">
        <v>0</v>
      </c>
      <c r="I66" s="88">
        <v>0</v>
      </c>
      <c r="J66" s="91">
        <v>6</v>
      </c>
      <c r="K66" s="71">
        <v>3000000</v>
      </c>
      <c r="L66" s="71">
        <v>6</v>
      </c>
      <c r="M66" s="90">
        <v>0</v>
      </c>
      <c r="N66" s="90">
        <v>0</v>
      </c>
      <c r="O66" s="90">
        <v>0</v>
      </c>
      <c r="P66" s="90">
        <v>0</v>
      </c>
      <c r="Q66" s="90">
        <v>0</v>
      </c>
      <c r="R66" s="90">
        <v>0</v>
      </c>
      <c r="S66" s="90">
        <v>0</v>
      </c>
      <c r="T66" s="90">
        <v>0</v>
      </c>
      <c r="U66" s="90">
        <v>0</v>
      </c>
      <c r="V66" s="90">
        <v>0</v>
      </c>
      <c r="W66" s="90">
        <v>0</v>
      </c>
      <c r="X66" s="257">
        <v>0</v>
      </c>
      <c r="Y66" s="94">
        <v>0</v>
      </c>
      <c r="Z66" s="16">
        <f t="shared" si="16"/>
        <v>0</v>
      </c>
      <c r="AA66" s="16">
        <f t="shared" si="16"/>
        <v>0</v>
      </c>
      <c r="AB66" s="2"/>
      <c r="AC66" s="2"/>
      <c r="AD66" s="2"/>
      <c r="AE66" s="2"/>
    </row>
    <row r="67" spans="2:31" ht="24.75" thickBot="1">
      <c r="B67" s="127" t="s">
        <v>205</v>
      </c>
      <c r="C67" s="17" t="s">
        <v>135</v>
      </c>
      <c r="D67" s="9" t="s">
        <v>136</v>
      </c>
      <c r="E67" s="91" t="s">
        <v>130</v>
      </c>
      <c r="F67" s="255">
        <v>30</v>
      </c>
      <c r="G67" s="48">
        <v>30000000</v>
      </c>
      <c r="H67" s="88">
        <v>0</v>
      </c>
      <c r="I67" s="88">
        <v>0</v>
      </c>
      <c r="J67" s="91">
        <v>6</v>
      </c>
      <c r="K67" s="71">
        <v>3000000</v>
      </c>
      <c r="L67" s="71">
        <v>6</v>
      </c>
      <c r="M67" s="90">
        <v>0</v>
      </c>
      <c r="N67" s="90">
        <v>0</v>
      </c>
      <c r="O67" s="90">
        <v>0</v>
      </c>
      <c r="P67" s="90">
        <v>0</v>
      </c>
      <c r="Q67" s="90">
        <v>0</v>
      </c>
      <c r="R67" s="90">
        <v>0</v>
      </c>
      <c r="S67" s="90">
        <v>0</v>
      </c>
      <c r="T67" s="90">
        <v>0</v>
      </c>
      <c r="U67" s="90">
        <v>0</v>
      </c>
      <c r="V67" s="90">
        <v>0</v>
      </c>
      <c r="W67" s="90">
        <v>0</v>
      </c>
      <c r="X67" s="257">
        <v>0</v>
      </c>
      <c r="Y67" s="94">
        <v>0</v>
      </c>
      <c r="Z67" s="16">
        <f t="shared" si="16"/>
        <v>0</v>
      </c>
      <c r="AA67" s="16">
        <f t="shared" si="16"/>
        <v>0</v>
      </c>
      <c r="AB67" s="2"/>
      <c r="AC67" s="2"/>
      <c r="AD67" s="2"/>
      <c r="AE67" s="2"/>
    </row>
    <row r="68" spans="2:31" ht="24.75" thickBot="1">
      <c r="B68" s="127" t="s">
        <v>206</v>
      </c>
      <c r="C68" s="17" t="s">
        <v>137</v>
      </c>
      <c r="D68" s="9" t="s">
        <v>138</v>
      </c>
      <c r="E68" s="91" t="s">
        <v>130</v>
      </c>
      <c r="F68" s="255">
        <v>12</v>
      </c>
      <c r="G68" s="48">
        <v>6000000</v>
      </c>
      <c r="H68" s="88">
        <v>0</v>
      </c>
      <c r="I68" s="88">
        <v>0</v>
      </c>
      <c r="J68" s="91">
        <v>6</v>
      </c>
      <c r="K68" s="71">
        <v>3000000</v>
      </c>
      <c r="L68" s="71">
        <v>6</v>
      </c>
      <c r="M68" s="90">
        <v>0</v>
      </c>
      <c r="N68" s="90">
        <v>0</v>
      </c>
      <c r="O68" s="90">
        <v>0</v>
      </c>
      <c r="P68" s="90">
        <v>0</v>
      </c>
      <c r="Q68" s="90">
        <v>0</v>
      </c>
      <c r="R68" s="90">
        <v>0</v>
      </c>
      <c r="S68" s="90">
        <v>0</v>
      </c>
      <c r="T68" s="90">
        <v>0</v>
      </c>
      <c r="U68" s="90">
        <v>0</v>
      </c>
      <c r="V68" s="90">
        <v>0</v>
      </c>
      <c r="W68" s="90">
        <v>0</v>
      </c>
      <c r="X68" s="257">
        <v>0</v>
      </c>
      <c r="Y68" s="94">
        <v>0</v>
      </c>
      <c r="Z68" s="16">
        <f t="shared" si="16"/>
        <v>0</v>
      </c>
      <c r="AA68" s="16">
        <f t="shared" si="16"/>
        <v>0</v>
      </c>
      <c r="AB68" s="2"/>
      <c r="AC68" s="2"/>
      <c r="AD68" s="2"/>
      <c r="AE68" s="2"/>
    </row>
    <row r="69" spans="2:31" ht="27" customHeight="1" thickBot="1">
      <c r="B69" s="127" t="s">
        <v>207</v>
      </c>
      <c r="C69" s="17" t="s">
        <v>139</v>
      </c>
      <c r="D69" s="9" t="s">
        <v>140</v>
      </c>
      <c r="E69" s="91" t="s">
        <v>130</v>
      </c>
      <c r="F69" s="255">
        <v>24</v>
      </c>
      <c r="G69" s="48">
        <v>16000000</v>
      </c>
      <c r="H69" s="88">
        <v>0</v>
      </c>
      <c r="I69" s="88">
        <v>0</v>
      </c>
      <c r="J69" s="91">
        <v>6</v>
      </c>
      <c r="K69" s="71">
        <v>2000000</v>
      </c>
      <c r="L69" s="71">
        <v>6</v>
      </c>
      <c r="M69" s="90">
        <v>0</v>
      </c>
      <c r="N69" s="90">
        <v>0</v>
      </c>
      <c r="O69" s="90">
        <v>0</v>
      </c>
      <c r="P69" s="90">
        <v>0</v>
      </c>
      <c r="Q69" s="90">
        <v>0</v>
      </c>
      <c r="R69" s="90">
        <v>0</v>
      </c>
      <c r="S69" s="90">
        <v>0</v>
      </c>
      <c r="T69" s="90">
        <v>0</v>
      </c>
      <c r="U69" s="90">
        <v>0</v>
      </c>
      <c r="V69" s="90">
        <v>0</v>
      </c>
      <c r="W69" s="90">
        <v>0</v>
      </c>
      <c r="X69" s="257">
        <v>0</v>
      </c>
      <c r="Y69" s="94">
        <v>0</v>
      </c>
      <c r="Z69" s="16">
        <f t="shared" si="16"/>
        <v>0</v>
      </c>
      <c r="AA69" s="16">
        <f t="shared" si="16"/>
        <v>0</v>
      </c>
      <c r="AB69" s="2"/>
      <c r="AC69" s="2"/>
      <c r="AD69" s="2"/>
      <c r="AE69" s="2"/>
    </row>
    <row r="70" spans="2:31" ht="24.75" thickBot="1">
      <c r="B70" s="127" t="s">
        <v>208</v>
      </c>
      <c r="C70" s="17" t="s">
        <v>141</v>
      </c>
      <c r="D70" s="9" t="s">
        <v>142</v>
      </c>
      <c r="E70" s="91" t="s">
        <v>143</v>
      </c>
      <c r="F70" s="255">
        <v>30</v>
      </c>
      <c r="G70" s="48">
        <v>12000000</v>
      </c>
      <c r="H70" s="88">
        <v>0</v>
      </c>
      <c r="I70" s="88">
        <v>0</v>
      </c>
      <c r="J70" s="91">
        <v>6</v>
      </c>
      <c r="K70" s="71">
        <v>2000000</v>
      </c>
      <c r="L70" s="71">
        <v>6</v>
      </c>
      <c r="M70" s="72">
        <v>4000000</v>
      </c>
      <c r="N70" s="90">
        <v>6</v>
      </c>
      <c r="O70" s="140">
        <v>4000000</v>
      </c>
      <c r="P70" s="90">
        <v>0</v>
      </c>
      <c r="Q70" s="90">
        <v>0</v>
      </c>
      <c r="R70" s="90">
        <v>0</v>
      </c>
      <c r="S70" s="90">
        <v>0</v>
      </c>
      <c r="T70" s="90">
        <v>0</v>
      </c>
      <c r="U70" s="90">
        <v>0</v>
      </c>
      <c r="V70" s="90">
        <v>6</v>
      </c>
      <c r="W70" s="140">
        <v>4000000</v>
      </c>
      <c r="X70" s="257">
        <f>V70</f>
        <v>6</v>
      </c>
      <c r="Y70" s="139">
        <f>W70</f>
        <v>4000000</v>
      </c>
      <c r="Z70" s="93">
        <f t="shared" si="16"/>
        <v>100</v>
      </c>
      <c r="AA70" s="93">
        <f t="shared" si="17"/>
        <v>100</v>
      </c>
      <c r="AB70" s="2"/>
      <c r="AC70" s="2"/>
      <c r="AD70" s="2"/>
      <c r="AE70" s="2"/>
    </row>
    <row r="71" spans="2:31" ht="36.75" thickBot="1">
      <c r="B71" s="127" t="s">
        <v>210</v>
      </c>
      <c r="C71" s="17" t="s">
        <v>144</v>
      </c>
      <c r="D71" s="9" t="s">
        <v>145</v>
      </c>
      <c r="E71" s="91" t="s">
        <v>107</v>
      </c>
      <c r="F71" s="255">
        <v>8</v>
      </c>
      <c r="G71" s="48">
        <v>545000000</v>
      </c>
      <c r="H71" s="88">
        <v>0</v>
      </c>
      <c r="I71" s="88">
        <v>0</v>
      </c>
      <c r="J71" s="91">
        <v>6</v>
      </c>
      <c r="K71" s="71">
        <v>2000000</v>
      </c>
      <c r="L71" s="71">
        <v>6</v>
      </c>
      <c r="M71" s="90">
        <v>0</v>
      </c>
      <c r="N71" s="90">
        <v>0</v>
      </c>
      <c r="O71" s="90">
        <v>0</v>
      </c>
      <c r="P71" s="90">
        <v>0</v>
      </c>
      <c r="Q71" s="90">
        <v>0</v>
      </c>
      <c r="R71" s="90">
        <v>0</v>
      </c>
      <c r="S71" s="90">
        <v>0</v>
      </c>
      <c r="T71" s="90">
        <v>0</v>
      </c>
      <c r="U71" s="90">
        <v>0</v>
      </c>
      <c r="V71" s="90">
        <v>0</v>
      </c>
      <c r="W71" s="90">
        <v>0</v>
      </c>
      <c r="X71" s="257">
        <v>0</v>
      </c>
      <c r="Y71" s="94">
        <v>0</v>
      </c>
      <c r="Z71" s="16">
        <f t="shared" si="16"/>
        <v>0</v>
      </c>
      <c r="AA71" s="16">
        <f t="shared" si="16"/>
        <v>0</v>
      </c>
      <c r="AB71" s="2"/>
      <c r="AC71" s="2"/>
      <c r="AD71" s="2"/>
      <c r="AE71" s="2"/>
    </row>
    <row r="72" spans="2:31" ht="36.75" thickBot="1">
      <c r="B72" s="127" t="s">
        <v>209</v>
      </c>
      <c r="C72" s="17" t="s">
        <v>146</v>
      </c>
      <c r="D72" s="9" t="s">
        <v>147</v>
      </c>
      <c r="E72" s="91" t="s">
        <v>148</v>
      </c>
      <c r="F72" s="255">
        <v>30</v>
      </c>
      <c r="G72" s="48">
        <v>19000000</v>
      </c>
      <c r="H72" s="88">
        <v>0</v>
      </c>
      <c r="I72" s="88">
        <v>0</v>
      </c>
      <c r="J72" s="91">
        <v>8</v>
      </c>
      <c r="K72" s="71">
        <v>80000000</v>
      </c>
      <c r="L72" s="71">
        <v>8</v>
      </c>
      <c r="M72" s="72">
        <v>20000000</v>
      </c>
      <c r="N72" s="90">
        <v>8</v>
      </c>
      <c r="O72" s="140">
        <v>20000000</v>
      </c>
      <c r="P72" s="90">
        <v>0</v>
      </c>
      <c r="Q72" s="90">
        <v>0</v>
      </c>
      <c r="R72" s="90">
        <v>0</v>
      </c>
      <c r="S72" s="90">
        <v>0</v>
      </c>
      <c r="T72" s="90">
        <v>0</v>
      </c>
      <c r="U72" s="90">
        <v>0</v>
      </c>
      <c r="V72" s="90">
        <v>8</v>
      </c>
      <c r="W72" s="140">
        <v>20000000</v>
      </c>
      <c r="X72" s="257">
        <f>V72</f>
        <v>8</v>
      </c>
      <c r="Y72" s="139">
        <f>W72</f>
        <v>20000000</v>
      </c>
      <c r="Z72" s="93">
        <f t="shared" si="16"/>
        <v>100</v>
      </c>
      <c r="AA72" s="93">
        <f t="shared" si="17"/>
        <v>100</v>
      </c>
      <c r="AB72" s="2"/>
      <c r="AC72" s="2"/>
      <c r="AD72" s="2"/>
      <c r="AE72" s="2"/>
    </row>
    <row r="73" spans="2:31" ht="15.75" thickBot="1">
      <c r="B73" s="201" t="s">
        <v>83</v>
      </c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97"/>
      <c r="Q73" s="98"/>
      <c r="R73" s="98"/>
      <c r="S73" s="99"/>
      <c r="T73" s="98"/>
      <c r="U73" s="100"/>
      <c r="V73" s="98"/>
      <c r="W73" s="98"/>
      <c r="X73" s="258"/>
      <c r="Y73" s="98"/>
      <c r="Z73" s="98"/>
      <c r="AA73" s="18"/>
      <c r="AB73" s="2"/>
      <c r="AC73" s="2"/>
      <c r="AD73" s="2"/>
      <c r="AE73" s="2"/>
    </row>
    <row r="74" spans="2:31" ht="15.75" thickBot="1">
      <c r="B74" s="201" t="s">
        <v>84</v>
      </c>
      <c r="C74" s="202"/>
      <c r="D74" s="202"/>
      <c r="E74" s="69"/>
      <c r="F74" s="262"/>
      <c r="G74" s="46"/>
      <c r="H74" s="69"/>
      <c r="I74" s="69"/>
      <c r="J74" s="69"/>
      <c r="K74" s="69"/>
      <c r="L74" s="69"/>
      <c r="M74" s="69"/>
      <c r="N74" s="98"/>
      <c r="O74" s="98"/>
      <c r="P74" s="97"/>
      <c r="Q74" s="98"/>
      <c r="R74" s="98"/>
      <c r="S74" s="99"/>
      <c r="T74" s="98"/>
      <c r="U74" s="100"/>
      <c r="V74" s="98"/>
      <c r="W74" s="98"/>
      <c r="X74" s="258"/>
      <c r="Y74" s="98"/>
      <c r="Z74" s="98"/>
      <c r="AA74" s="18"/>
      <c r="AB74" s="2"/>
      <c r="AC74" s="2"/>
      <c r="AD74" s="2"/>
      <c r="AE74" s="2"/>
    </row>
    <row r="75" spans="2:31">
      <c r="B75" s="126"/>
      <c r="C75" s="6"/>
      <c r="D75" s="6"/>
      <c r="E75" s="78"/>
      <c r="F75" s="266"/>
      <c r="G75" s="55"/>
      <c r="H75" s="78"/>
      <c r="I75" s="78"/>
      <c r="J75" s="78"/>
      <c r="K75" s="78"/>
      <c r="L75" s="78"/>
      <c r="M75" s="78"/>
      <c r="N75" s="81"/>
      <c r="O75" s="81"/>
      <c r="P75" s="80"/>
      <c r="Q75" s="81"/>
      <c r="R75" s="81"/>
      <c r="S75" s="116"/>
      <c r="T75" s="81"/>
      <c r="U75" s="117"/>
      <c r="V75" s="81"/>
      <c r="W75" s="81"/>
      <c r="X75" s="253"/>
      <c r="Y75" s="81"/>
      <c r="Z75" s="81"/>
      <c r="AA75" s="81"/>
      <c r="AB75" s="2"/>
      <c r="AC75" s="2"/>
      <c r="AD75" s="2"/>
      <c r="AE75" s="2"/>
    </row>
    <row r="76" spans="2:31" ht="15.75" thickBot="1">
      <c r="B76" s="126"/>
      <c r="C76" s="2"/>
      <c r="D76" s="2"/>
      <c r="E76" s="81"/>
      <c r="F76" s="253"/>
      <c r="G76" s="56"/>
      <c r="H76" s="81"/>
      <c r="I76" s="81"/>
      <c r="J76" s="81"/>
      <c r="K76" s="79"/>
      <c r="L76" s="79"/>
      <c r="M76" s="79"/>
      <c r="N76" s="81"/>
      <c r="O76" s="118"/>
      <c r="P76" s="81"/>
      <c r="Q76" s="118"/>
      <c r="R76" s="81"/>
      <c r="S76" s="83"/>
      <c r="T76" s="81"/>
      <c r="U76" s="56"/>
      <c r="V76" s="81"/>
      <c r="W76" s="81"/>
      <c r="X76" s="253"/>
      <c r="Y76" s="81"/>
      <c r="Z76" s="81"/>
      <c r="AA76" s="81"/>
      <c r="AB76" s="2"/>
      <c r="AC76" s="2"/>
      <c r="AD76" s="2"/>
      <c r="AE76" s="2"/>
    </row>
    <row r="77" spans="2:31" ht="15.75" thickBot="1">
      <c r="B77" s="203" t="s">
        <v>149</v>
      </c>
      <c r="C77" s="204"/>
      <c r="D77" s="195">
        <v>3944532491</v>
      </c>
      <c r="E77" s="81"/>
      <c r="F77" s="253"/>
      <c r="G77" s="56"/>
      <c r="H77" s="81"/>
      <c r="I77" s="80"/>
      <c r="J77" s="80"/>
      <c r="K77" s="80"/>
      <c r="L77" s="80"/>
      <c r="M77" s="80"/>
      <c r="N77" s="81"/>
      <c r="O77" s="81"/>
      <c r="P77" s="81"/>
      <c r="Q77" s="81"/>
      <c r="R77" s="81"/>
      <c r="S77" s="83"/>
      <c r="T77" s="198"/>
      <c r="U77" s="198"/>
      <c r="V77" s="80"/>
      <c r="W77" s="80"/>
      <c r="X77" s="253"/>
      <c r="Y77" s="81"/>
      <c r="Z77" s="81"/>
      <c r="AA77" s="119"/>
      <c r="AB77" s="3"/>
      <c r="AC77" s="3"/>
      <c r="AD77" s="3"/>
      <c r="AE77" s="3"/>
    </row>
    <row r="78" spans="2:31" ht="15.75" thickBot="1">
      <c r="B78" s="203" t="s">
        <v>150</v>
      </c>
      <c r="C78" s="204"/>
      <c r="D78" s="195">
        <v>3326534333</v>
      </c>
      <c r="E78" s="81"/>
      <c r="F78" s="253"/>
      <c r="G78" s="56"/>
      <c r="H78" s="81"/>
      <c r="I78" s="80"/>
      <c r="J78" s="80"/>
      <c r="K78" s="80"/>
      <c r="L78" s="80"/>
      <c r="M78" s="80"/>
      <c r="N78" s="81"/>
      <c r="O78" s="81"/>
      <c r="P78" s="81"/>
      <c r="Q78" s="198" t="s">
        <v>214</v>
      </c>
      <c r="R78" s="198"/>
      <c r="S78" s="198"/>
      <c r="T78" s="81"/>
      <c r="U78" s="56"/>
      <c r="V78" s="81"/>
      <c r="W78" s="80"/>
      <c r="X78" s="253"/>
      <c r="Y78" s="81"/>
      <c r="Z78" s="81"/>
      <c r="AA78" s="119"/>
      <c r="AB78" s="3"/>
      <c r="AC78" s="3"/>
      <c r="AD78" s="3"/>
      <c r="AE78" s="3"/>
    </row>
    <row r="79" spans="2:31" ht="15.75">
      <c r="B79" s="196" t="s">
        <v>218</v>
      </c>
      <c r="C79" s="196"/>
      <c r="D79" s="196"/>
      <c r="E79" s="194"/>
      <c r="F79" s="267" t="s">
        <v>219</v>
      </c>
      <c r="G79" s="194">
        <v>6</v>
      </c>
      <c r="H79" s="194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3"/>
      <c r="T79" s="81"/>
      <c r="U79" s="56"/>
      <c r="V79" s="81"/>
      <c r="W79" s="80"/>
      <c r="X79" s="253"/>
      <c r="Y79" s="81"/>
      <c r="Z79" s="81"/>
      <c r="AA79" s="119"/>
      <c r="AB79" s="3"/>
      <c r="AC79" s="3"/>
      <c r="AD79" s="3"/>
      <c r="AE79" s="3"/>
    </row>
    <row r="80" spans="2:31" ht="15.75">
      <c r="B80" s="196" t="s">
        <v>220</v>
      </c>
      <c r="C80" s="196"/>
      <c r="D80" s="196"/>
      <c r="E80" s="194"/>
      <c r="F80" s="267" t="s">
        <v>219</v>
      </c>
      <c r="G80" s="194">
        <v>7</v>
      </c>
      <c r="H80" s="194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3"/>
      <c r="T80" s="81"/>
      <c r="U80" s="56"/>
      <c r="V80" s="81"/>
      <c r="W80" s="80"/>
      <c r="X80" s="253"/>
      <c r="Y80" s="81"/>
      <c r="Z80" s="81"/>
      <c r="AA80" s="119"/>
      <c r="AB80" s="3"/>
      <c r="AC80" s="3"/>
      <c r="AD80" s="3"/>
      <c r="AE80" s="3"/>
    </row>
    <row r="81" spans="2:31" ht="15.75">
      <c r="B81" s="196" t="s">
        <v>151</v>
      </c>
      <c r="C81" s="196"/>
      <c r="D81" s="196"/>
      <c r="E81" s="194"/>
      <c r="F81" s="267" t="s">
        <v>219</v>
      </c>
      <c r="G81" s="194">
        <v>12</v>
      </c>
      <c r="H81" s="194"/>
      <c r="I81" s="81"/>
      <c r="J81" s="81"/>
      <c r="K81" s="81"/>
      <c r="L81" s="81"/>
      <c r="M81" s="81"/>
      <c r="N81" s="81"/>
      <c r="O81" s="81"/>
      <c r="P81" s="81"/>
      <c r="Q81" s="119"/>
      <c r="R81" s="81"/>
      <c r="S81" s="83"/>
      <c r="T81" s="81"/>
      <c r="U81" s="56"/>
      <c r="V81" s="81"/>
      <c r="W81" s="80"/>
      <c r="X81" s="253"/>
      <c r="Y81" s="81"/>
      <c r="Z81" s="81"/>
      <c r="AA81" s="119"/>
      <c r="AB81" s="3"/>
      <c r="AC81" s="3"/>
      <c r="AD81" s="3"/>
      <c r="AE81" s="3"/>
    </row>
    <row r="82" spans="2:31" ht="15.75">
      <c r="B82" s="196" t="s">
        <v>221</v>
      </c>
      <c r="C82" s="196"/>
      <c r="D82" s="196"/>
      <c r="E82" s="194"/>
      <c r="F82" s="267" t="s">
        <v>219</v>
      </c>
      <c r="G82" s="194">
        <v>12</v>
      </c>
      <c r="H82" s="194"/>
      <c r="I82" s="81"/>
      <c r="J82" s="81"/>
      <c r="K82" s="81"/>
      <c r="L82" s="81"/>
      <c r="M82" s="81"/>
      <c r="N82" s="81"/>
      <c r="O82" s="81"/>
      <c r="P82" s="81"/>
      <c r="Q82" s="197" t="s">
        <v>153</v>
      </c>
      <c r="R82" s="197"/>
      <c r="S82" s="197"/>
      <c r="T82" s="81"/>
      <c r="U82" s="56"/>
      <c r="V82" s="81"/>
      <c r="W82" s="81"/>
      <c r="X82" s="253"/>
      <c r="Y82" s="81"/>
      <c r="Z82" s="81"/>
      <c r="AA82" s="81"/>
      <c r="AB82" s="10"/>
      <c r="AC82" s="2"/>
      <c r="AD82" s="2"/>
      <c r="AE82" s="2"/>
    </row>
    <row r="83" spans="2:31" ht="15.75">
      <c r="B83" s="196" t="s">
        <v>152</v>
      </c>
      <c r="C83" s="196"/>
      <c r="D83" s="196"/>
      <c r="E83" s="194"/>
      <c r="F83" s="267" t="s">
        <v>219</v>
      </c>
      <c r="G83" s="194">
        <v>35</v>
      </c>
      <c r="H83" s="194"/>
      <c r="I83" s="81"/>
      <c r="J83" s="81"/>
      <c r="K83" s="81"/>
      <c r="L83" s="81"/>
      <c r="M83" s="81"/>
      <c r="N83" s="81"/>
      <c r="O83" s="81"/>
      <c r="P83" s="81"/>
      <c r="Q83" s="198" t="s">
        <v>154</v>
      </c>
      <c r="R83" s="198"/>
      <c r="S83" s="198"/>
      <c r="T83" s="81"/>
      <c r="U83" s="56"/>
      <c r="V83" s="81"/>
      <c r="W83" s="81"/>
      <c r="X83" s="253"/>
      <c r="Y83" s="81"/>
      <c r="Z83" s="81"/>
      <c r="AA83" s="81"/>
      <c r="AB83" s="10"/>
      <c r="AC83" s="2"/>
      <c r="AD83" s="2"/>
      <c r="AE83" s="2"/>
    </row>
    <row r="84" spans="2:31" ht="15.75">
      <c r="B84" s="196" t="s">
        <v>222</v>
      </c>
      <c r="C84" s="196"/>
      <c r="D84" s="196"/>
      <c r="E84" s="194"/>
      <c r="F84" s="267" t="s">
        <v>219</v>
      </c>
      <c r="G84" s="194">
        <v>35</v>
      </c>
      <c r="H84" s="194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3"/>
      <c r="T84" s="81"/>
      <c r="U84" s="56"/>
      <c r="V84" s="81"/>
      <c r="W84" s="81"/>
      <c r="X84" s="253"/>
      <c r="Y84" s="199"/>
      <c r="Z84" s="199"/>
      <c r="AA84" s="120"/>
      <c r="AB84" s="33"/>
      <c r="AC84" s="34"/>
      <c r="AD84" s="34"/>
      <c r="AE84" s="2"/>
    </row>
    <row r="85" spans="2:31">
      <c r="B85" s="126"/>
      <c r="C85" s="2"/>
      <c r="D85" s="2"/>
      <c r="E85" s="81"/>
      <c r="F85" s="253"/>
      <c r="G85" s="56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3"/>
      <c r="T85" s="81"/>
      <c r="U85" s="56"/>
      <c r="V85" s="81"/>
      <c r="W85" s="81"/>
      <c r="X85" s="253"/>
      <c r="Y85" s="200"/>
      <c r="Z85" s="200"/>
      <c r="AA85" s="200"/>
      <c r="AB85" s="35"/>
      <c r="AC85" s="36"/>
      <c r="AD85" s="36"/>
      <c r="AE85" s="36"/>
    </row>
  </sheetData>
  <mergeCells count="42">
    <mergeCell ref="V7:W7"/>
    <mergeCell ref="P5:W6"/>
    <mergeCell ref="X5:Y7"/>
    <mergeCell ref="B1:AA1"/>
    <mergeCell ref="B3:C3"/>
    <mergeCell ref="D3:O3"/>
    <mergeCell ref="B5:B6"/>
    <mergeCell ref="C5:C7"/>
    <mergeCell ref="D5:D7"/>
    <mergeCell ref="E5:E7"/>
    <mergeCell ref="F5:G7"/>
    <mergeCell ref="H5:I7"/>
    <mergeCell ref="J5:O7"/>
    <mergeCell ref="Z5:AA7"/>
    <mergeCell ref="P7:Q7"/>
    <mergeCell ref="R7:S7"/>
    <mergeCell ref="T7:U7"/>
    <mergeCell ref="B73:O73"/>
    <mergeCell ref="Z8:AA8"/>
    <mergeCell ref="B43:O43"/>
    <mergeCell ref="B44:D44"/>
    <mergeCell ref="J8:O8"/>
    <mergeCell ref="P8:Q8"/>
    <mergeCell ref="R8:S8"/>
    <mergeCell ref="T8:U8"/>
    <mergeCell ref="V8:W8"/>
    <mergeCell ref="X8:Y8"/>
    <mergeCell ref="B8:B9"/>
    <mergeCell ref="C8:C9"/>
    <mergeCell ref="D8:D9"/>
    <mergeCell ref="E8:E9"/>
    <mergeCell ref="F8:G8"/>
    <mergeCell ref="H8:I8"/>
    <mergeCell ref="Q82:S82"/>
    <mergeCell ref="Q83:S83"/>
    <mergeCell ref="Y84:Z84"/>
    <mergeCell ref="Y85:AA85"/>
    <mergeCell ref="B74:D74"/>
    <mergeCell ref="B77:C77"/>
    <mergeCell ref="T77:U77"/>
    <mergeCell ref="B78:C78"/>
    <mergeCell ref="Q78:S78"/>
  </mergeCells>
  <pageMargins left="0.2" right="0.7" top="0.75" bottom="0.75" header="0.3" footer="0.3"/>
  <pageSetup paperSize="5" scale="7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2022-10-19T05:39:56Z</cp:lastPrinted>
  <dcterms:created xsi:type="dcterms:W3CDTF">2022-10-10T05:27:11Z</dcterms:created>
  <dcterms:modified xsi:type="dcterms:W3CDTF">2023-01-11T04:29:35Z</dcterms:modified>
</cp:coreProperties>
</file>