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Kegiatan Statistik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E22" i="1" s="1"/>
  <c r="I22" i="1"/>
  <c r="F22" i="1" s="1"/>
  <c r="I21" i="1"/>
  <c r="H21" i="1" s="1"/>
  <c r="F21" i="1"/>
  <c r="D21" i="1"/>
  <c r="E21" i="1" s="1"/>
  <c r="G21" i="1" s="1"/>
  <c r="I20" i="1"/>
  <c r="H20" i="1" s="1"/>
  <c r="F20" i="1"/>
  <c r="D20" i="1"/>
  <c r="E20" i="1" s="1"/>
  <c r="G20" i="1" s="1"/>
  <c r="I19" i="1"/>
  <c r="H19" i="1" s="1"/>
  <c r="F19" i="1"/>
  <c r="D19" i="1"/>
  <c r="E19" i="1" s="1"/>
  <c r="I18" i="1"/>
  <c r="H18" i="1" s="1"/>
  <c r="F18" i="1"/>
  <c r="D18" i="1"/>
  <c r="E18" i="1" s="1"/>
  <c r="G18" i="1" s="1"/>
  <c r="I17" i="1"/>
  <c r="H17" i="1" s="1"/>
  <c r="F17" i="1"/>
  <c r="D17" i="1"/>
  <c r="E17" i="1" s="1"/>
  <c r="I16" i="1"/>
  <c r="H16" i="1" s="1"/>
  <c r="F16" i="1"/>
  <c r="D16" i="1"/>
  <c r="E16" i="1" s="1"/>
  <c r="I15" i="1"/>
  <c r="H15" i="1" s="1"/>
  <c r="F15" i="1"/>
  <c r="D15" i="1"/>
  <c r="E15" i="1" s="1"/>
  <c r="I14" i="1"/>
  <c r="H14" i="1" s="1"/>
  <c r="F14" i="1"/>
  <c r="D14" i="1"/>
  <c r="E14" i="1" s="1"/>
  <c r="G14" i="1" s="1"/>
  <c r="I13" i="1"/>
  <c r="H13" i="1" s="1"/>
  <c r="F13" i="1"/>
  <c r="D13" i="1"/>
  <c r="E13" i="1" s="1"/>
  <c r="G13" i="1" s="1"/>
  <c r="I12" i="1"/>
  <c r="H12" i="1" s="1"/>
  <c r="F12" i="1"/>
  <c r="D12" i="1"/>
  <c r="E12" i="1" s="1"/>
  <c r="I11" i="1"/>
  <c r="H11" i="1" s="1"/>
  <c r="F11" i="1"/>
  <c r="E11" i="1"/>
  <c r="G11" i="1" s="1"/>
  <c r="D11" i="1"/>
  <c r="I10" i="1"/>
  <c r="H10" i="1" s="1"/>
  <c r="F10" i="1"/>
  <c r="D10" i="1"/>
  <c r="E10" i="1" s="1"/>
  <c r="G10" i="1" s="1"/>
  <c r="I9" i="1"/>
  <c r="H9" i="1" s="1"/>
  <c r="F9" i="1"/>
  <c r="D9" i="1"/>
  <c r="E9" i="1" s="1"/>
  <c r="I8" i="1"/>
  <c r="H8" i="1" s="1"/>
  <c r="F8" i="1"/>
  <c r="D8" i="1"/>
  <c r="E8" i="1" s="1"/>
  <c r="I7" i="1"/>
  <c r="H7" i="1" s="1"/>
  <c r="F7" i="1"/>
  <c r="D7" i="1"/>
  <c r="E7" i="1" s="1"/>
  <c r="G7" i="1" s="1"/>
  <c r="G15" i="1" l="1"/>
  <c r="G12" i="1"/>
  <c r="G19" i="1"/>
  <c r="G17" i="1"/>
  <c r="G8" i="1"/>
  <c r="G16" i="1"/>
  <c r="G9" i="1"/>
  <c r="G22" i="1"/>
</calcChain>
</file>

<file path=xl/sharedStrings.xml><?xml version="1.0" encoding="utf-8"?>
<sst xmlns="http://schemas.openxmlformats.org/spreadsheetml/2006/main" count="43" uniqueCount="39">
  <si>
    <t xml:space="preserve"> KETERSEDIAAN PANGAN TAHUN 2025</t>
  </si>
  <si>
    <t xml:space="preserve"> </t>
  </si>
  <si>
    <t>No</t>
  </si>
  <si>
    <t>Komoditi</t>
  </si>
  <si>
    <t>Produksi</t>
  </si>
  <si>
    <t>Ketersediaan</t>
  </si>
  <si>
    <t>Kebutuhan</t>
  </si>
  <si>
    <t>+/-</t>
  </si>
  <si>
    <t>Konsumsi Per Kapita</t>
  </si>
  <si>
    <t>Faktor Konversi</t>
  </si>
  <si>
    <t>(ton)</t>
  </si>
  <si>
    <t xml:space="preserve">(kg/kap/Bln) </t>
  </si>
  <si>
    <t xml:space="preserve">(kg/kap/Thn) </t>
  </si>
  <si>
    <t>(100-angka susut)</t>
  </si>
  <si>
    <t>Padi</t>
  </si>
  <si>
    <t>Jagung</t>
  </si>
  <si>
    <t>Kedelai</t>
  </si>
  <si>
    <t>K. Tanah</t>
  </si>
  <si>
    <t>K. Hijau</t>
  </si>
  <si>
    <t>Ubi Kayu</t>
  </si>
  <si>
    <t>Ubi Jalar</t>
  </si>
  <si>
    <t>Gula</t>
  </si>
  <si>
    <t>Daging</t>
  </si>
  <si>
    <t>Telur</t>
  </si>
  <si>
    <t xml:space="preserve">Susu </t>
  </si>
  <si>
    <t>Ikan</t>
  </si>
  <si>
    <t>Cabai merah</t>
  </si>
  <si>
    <t>Cabai rawit</t>
  </si>
  <si>
    <t>Bawang merah</t>
  </si>
  <si>
    <t>Garam</t>
  </si>
  <si>
    <t>Keterangan:</t>
  </si>
  <si>
    <t>Ketersediaan beras dihitung dengan asumsi :</t>
  </si>
  <si>
    <t xml:space="preserve">    *) GKG tersedia = GKG dikurangi penggunaan gabah 5,3% (untuk benih 0,9%; pakan 0,44%; industri non makanan 0,56%; tercecer/susut 3,4%). Konversi GKG tersedia ke beras (62,74%)</t>
  </si>
  <si>
    <t xml:space="preserve">  **) Angka Tercecer : gula 0,98%; daging 5%; telur 2,05%; susu 5,7%; ikan 3%</t>
  </si>
  <si>
    <t>***) Termasuk supply daging dalam bentuk ternak hidup dan susu olahan. Konsumsi susu dalam liter 6,52 ltr/kap/th; BJ susu 1,028 = 6,7 kg/kap/th</t>
  </si>
  <si>
    <t xml:space="preserve">         Proyeksi jumlah penduduk th 2025 =</t>
  </si>
  <si>
    <t>jiwa ( Data jumlah penduduk DUCAPIL KAB.KLATEN)</t>
  </si>
  <si>
    <t xml:space="preserve">         Sumber : 1-7 :  Bid. TPHP DKPP (2025),; 9 - 11 : Bid. Peternakan dan Kesehatan Hewan DKPP (2025); </t>
  </si>
  <si>
    <t xml:space="preserve">         12 : Bid. Perikanan DKPP (2025); 8-13-15 : Bid. TPHP DKPP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</si>
</sst>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4"/>
      <color indexed="8"/>
      <name val="Tahoma"/>
      <family val="2"/>
    </font>
    <font>
      <b/>
      <sz val="12"/>
      <color indexed="8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b/>
      <sz val="11"/>
      <color theme="1"/>
      <name val="Tahoma"/>
      <family val="2"/>
    </font>
    <font>
      <b/>
      <sz val="12"/>
      <color theme="0"/>
      <name val="Tahoma"/>
      <family val="2"/>
    </font>
    <font>
      <b/>
      <sz val="8"/>
      <color indexed="8"/>
      <name val="Tahoma"/>
      <family val="2"/>
    </font>
    <font>
      <b/>
      <sz val="8"/>
      <color indexed="10"/>
      <name val="Tahoma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164" fontId="4" fillId="0" borderId="4" xfId="0" applyNumberFormat="1" applyFont="1" applyBorder="1"/>
    <xf numFmtId="4" fontId="5" fillId="0" borderId="4" xfId="0" applyNumberFormat="1" applyFont="1" applyFill="1" applyBorder="1" applyAlignment="1" applyProtection="1">
      <alignment vertical="center"/>
    </xf>
    <xf numFmtId="4" fontId="5" fillId="0" borderId="4" xfId="0" applyNumberFormat="1" applyFont="1" applyFill="1" applyBorder="1" applyAlignment="1" applyProtection="1">
      <alignment horizontal="center" vertical="center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10" fontId="3" fillId="0" borderId="4" xfId="0" applyNumberFormat="1" applyFont="1" applyFill="1" applyBorder="1" applyAlignment="1" applyProtection="1">
      <alignment horizontal="center" vertical="center"/>
    </xf>
    <xf numFmtId="164" fontId="6" fillId="0" borderId="4" xfId="0" applyNumberFormat="1" applyFont="1" applyBorder="1"/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Fill="1" applyBorder="1" applyAlignment="1" applyProtection="1">
      <alignment horizontal="center" vertical="center"/>
    </xf>
    <xf numFmtId="10" fontId="5" fillId="0" borderId="4" xfId="0" applyNumberFormat="1" applyFont="1" applyFill="1" applyBorder="1" applyAlignment="1" applyProtection="1">
      <alignment horizontal="center" vertical="center"/>
    </xf>
    <xf numFmtId="4" fontId="7" fillId="0" borderId="4" xfId="0" applyNumberFormat="1" applyFont="1" applyFill="1" applyBorder="1" applyAlignment="1" applyProtection="1">
      <alignment vertical="center"/>
    </xf>
    <xf numFmtId="2" fontId="7" fillId="0" borderId="4" xfId="0" applyNumberFormat="1" applyFont="1" applyFill="1" applyBorder="1" applyAlignment="1" applyProtection="1">
      <alignment horizontal="center" vertical="center" wrapText="1"/>
    </xf>
    <xf numFmtId="10" fontId="7" fillId="0" borderId="4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left"/>
    </xf>
    <xf numFmtId="3" fontId="9" fillId="0" borderId="0" xfId="0" applyNumberFormat="1" applyFont="1" applyBorder="1" applyAlignment="1">
      <alignment horizontal="right" wrapText="1" readingOrder="1"/>
    </xf>
    <xf numFmtId="3" fontId="9" fillId="0" borderId="0" xfId="0" applyNumberFormat="1" applyFont="1"/>
    <xf numFmtId="0" fontId="9" fillId="0" borderId="0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/>
    <xf numFmtId="0" fontId="8" fillId="0" borderId="0" xfId="0" applyFont="1"/>
    <xf numFmtId="165" fontId="8" fillId="0" borderId="0" xfId="1" applyNumberFormat="1" applyFont="1" applyBorder="1"/>
    <xf numFmtId="164" fontId="8" fillId="0" borderId="0" xfId="0" applyNumberFormat="1" applyFont="1"/>
    <xf numFmtId="41" fontId="10" fillId="0" borderId="0" xfId="2" applyFont="1" applyBorder="1"/>
    <xf numFmtId="0" fontId="11" fillId="0" borderId="0" xfId="0" applyFont="1"/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ETERSEDIAAN%20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aten 16"/>
      <sheetName val="TAHUNAN 2025"/>
      <sheetName val="DAGING SAPI AYAM 2025"/>
      <sheetName val="BULANAN 2025"/>
      <sheetName val="TAHUNAN JULI-DESEMBER"/>
      <sheetName val="MINGGUAN"/>
      <sheetName val="Sheet1"/>
      <sheetName val="Sheet2"/>
      <sheetName val="HARIAN ESTIMASI"/>
      <sheetName val="HARIAN KEJAKSAAN ESTIMASI KETER"/>
      <sheetName val="pertahun"/>
    </sheetNames>
    <sheetDataSet>
      <sheetData sheetId="0"/>
      <sheetData sheetId="1"/>
      <sheetData sheetId="2"/>
      <sheetData sheetId="3">
        <row r="11">
          <cell r="D11">
            <v>30340.481741136009</v>
          </cell>
        </row>
        <row r="12">
          <cell r="D12">
            <v>8727.2839999999997</v>
          </cell>
        </row>
        <row r="13">
          <cell r="D13">
            <v>157.29942</v>
          </cell>
        </row>
        <row r="14">
          <cell r="D14">
            <v>3.2939999999999996</v>
          </cell>
        </row>
        <row r="15">
          <cell r="D15">
            <v>0</v>
          </cell>
        </row>
        <row r="16">
          <cell r="D16">
            <v>1158.577</v>
          </cell>
        </row>
        <row r="17">
          <cell r="D17">
            <v>12.879</v>
          </cell>
        </row>
        <row r="18">
          <cell r="D18">
            <v>207.07866666666666</v>
          </cell>
        </row>
        <row r="19">
          <cell r="D19">
            <v>1896.1384884000001</v>
          </cell>
        </row>
        <row r="20">
          <cell r="D20">
            <v>3560.7102671000002</v>
          </cell>
        </row>
        <row r="21">
          <cell r="D21">
            <v>1405.1022474400002</v>
          </cell>
        </row>
        <row r="22">
          <cell r="D22">
            <v>2429.7267000000002</v>
          </cell>
        </row>
        <row r="23">
          <cell r="D23">
            <v>16.968</v>
          </cell>
        </row>
        <row r="24">
          <cell r="D24">
            <v>139.077</v>
          </cell>
        </row>
        <row r="25">
          <cell r="D25">
            <v>20.2</v>
          </cell>
        </row>
        <row r="47">
          <cell r="D47">
            <v>17777.198078133631</v>
          </cell>
        </row>
        <row r="48">
          <cell r="D48">
            <v>4383.6019999999999</v>
          </cell>
        </row>
        <row r="49">
          <cell r="D49">
            <v>97.626599999999996</v>
          </cell>
        </row>
        <row r="50">
          <cell r="D50">
            <v>18.52542</v>
          </cell>
        </row>
        <row r="51">
          <cell r="D51">
            <v>0</v>
          </cell>
        </row>
        <row r="52">
          <cell r="D52">
            <v>1606.5059999999999</v>
          </cell>
        </row>
        <row r="53">
          <cell r="D53">
            <v>0</v>
          </cell>
        </row>
        <row r="54">
          <cell r="D54">
            <v>207.07866666666666</v>
          </cell>
        </row>
        <row r="55">
          <cell r="D55">
            <v>1896.1384884000001</v>
          </cell>
        </row>
        <row r="56">
          <cell r="D56">
            <v>3560.7102671000002</v>
          </cell>
        </row>
        <row r="57">
          <cell r="D57">
            <v>1405.1022474400002</v>
          </cell>
        </row>
        <row r="58">
          <cell r="D58">
            <v>2504.598</v>
          </cell>
        </row>
        <row r="59">
          <cell r="D59">
            <v>47.268000000000001</v>
          </cell>
        </row>
        <row r="60">
          <cell r="D60">
            <v>143.25839999999999</v>
          </cell>
        </row>
        <row r="61">
          <cell r="D61">
            <v>29.29</v>
          </cell>
        </row>
        <row r="84">
          <cell r="D84">
            <v>25967.458554212852</v>
          </cell>
        </row>
        <row r="85">
          <cell r="D85">
            <v>718.56399499999998</v>
          </cell>
        </row>
        <row r="86">
          <cell r="D86">
            <v>0</v>
          </cell>
        </row>
        <row r="87">
          <cell r="D87">
            <v>290.17602999999997</v>
          </cell>
        </row>
        <row r="88">
          <cell r="D88">
            <v>0</v>
          </cell>
        </row>
        <row r="89">
          <cell r="D89">
            <v>2082.0947999999999</v>
          </cell>
        </row>
        <row r="90">
          <cell r="D90">
            <v>0</v>
          </cell>
        </row>
        <row r="91">
          <cell r="D91">
            <v>207.07866666666666</v>
          </cell>
        </row>
        <row r="92">
          <cell r="D92">
            <v>1896.1384884000001</v>
          </cell>
        </row>
        <row r="93">
          <cell r="D93">
            <v>3560.7102671000002</v>
          </cell>
        </row>
        <row r="94">
          <cell r="D94">
            <v>1405.1022474400002</v>
          </cell>
        </row>
        <row r="95">
          <cell r="D95">
            <v>2568.0057999999999</v>
          </cell>
        </row>
        <row r="96">
          <cell r="D96">
            <v>34.441000000000003</v>
          </cell>
        </row>
        <row r="97">
          <cell r="D97">
            <v>100.0506</v>
          </cell>
        </row>
        <row r="98">
          <cell r="D98">
            <v>9.09</v>
          </cell>
        </row>
        <row r="118">
          <cell r="D118">
            <v>47154.888246096009</v>
          </cell>
        </row>
        <row r="119">
          <cell r="D119">
            <v>1586.222</v>
          </cell>
        </row>
        <row r="120">
          <cell r="D120">
            <v>0</v>
          </cell>
        </row>
        <row r="121">
          <cell r="D121">
            <v>2.7569999999999997</v>
          </cell>
        </row>
        <row r="122">
          <cell r="D122">
            <v>0</v>
          </cell>
        </row>
        <row r="123">
          <cell r="D123">
            <v>1874.365</v>
          </cell>
        </row>
        <row r="124">
          <cell r="D124">
            <v>34.872</v>
          </cell>
        </row>
        <row r="125">
          <cell r="D125">
            <v>279.41758333333331</v>
          </cell>
        </row>
        <row r="126">
          <cell r="D126">
            <v>1877.3648400000002</v>
          </cell>
        </row>
        <row r="127">
          <cell r="D127">
            <v>3525.4557100000002</v>
          </cell>
        </row>
        <row r="128">
          <cell r="D128">
            <v>1391.1903440000001</v>
          </cell>
        </row>
        <row r="129">
          <cell r="D129">
            <v>2573.1999999999998</v>
          </cell>
        </row>
        <row r="130">
          <cell r="D130">
            <v>20.808</v>
          </cell>
        </row>
        <row r="131">
          <cell r="D131">
            <v>32.333999999999996</v>
          </cell>
        </row>
        <row r="132">
          <cell r="D132">
            <v>30</v>
          </cell>
        </row>
        <row r="151">
          <cell r="D151">
            <v>38891.008602511989</v>
          </cell>
        </row>
        <row r="152">
          <cell r="D152">
            <v>1839.635</v>
          </cell>
        </row>
        <row r="153">
          <cell r="D153">
            <v>0</v>
          </cell>
        </row>
        <row r="154">
          <cell r="D154">
            <v>2.5510000000000002</v>
          </cell>
        </row>
        <row r="155">
          <cell r="D155">
            <v>0</v>
          </cell>
        </row>
        <row r="156">
          <cell r="D156">
            <v>1851.28</v>
          </cell>
        </row>
        <row r="157">
          <cell r="D157">
            <v>27.3427604</v>
          </cell>
        </row>
        <row r="158">
          <cell r="D158">
            <v>279.41758333333331</v>
          </cell>
        </row>
        <row r="159">
          <cell r="D159">
            <v>1877.3648400000002</v>
          </cell>
        </row>
        <row r="160">
          <cell r="D160">
            <v>3525.4557100000002</v>
          </cell>
        </row>
        <row r="161">
          <cell r="D161">
            <v>1391.1903440000001</v>
          </cell>
        </row>
        <row r="162">
          <cell r="D162">
            <v>2189.08</v>
          </cell>
        </row>
        <row r="163">
          <cell r="D163">
            <v>39.692999999999998</v>
          </cell>
        </row>
        <row r="164">
          <cell r="D164">
            <v>109.989</v>
          </cell>
        </row>
        <row r="165">
          <cell r="D165">
            <v>11.5</v>
          </cell>
        </row>
        <row r="185">
          <cell r="D185">
            <v>45532.429730000003</v>
          </cell>
        </row>
        <row r="186">
          <cell r="D186">
            <v>979.89799999999991</v>
          </cell>
        </row>
        <row r="187">
          <cell r="D187">
            <v>0</v>
          </cell>
        </row>
        <row r="188">
          <cell r="D188">
            <v>0</v>
          </cell>
        </row>
        <row r="189">
          <cell r="D189">
            <v>0</v>
          </cell>
        </row>
        <row r="190">
          <cell r="D190">
            <v>1257.7760000000001</v>
          </cell>
        </row>
        <row r="191">
          <cell r="D191">
            <v>12.248000000000001</v>
          </cell>
        </row>
        <row r="192">
          <cell r="D192">
            <v>279.41758333333331</v>
          </cell>
        </row>
        <row r="193">
          <cell r="D193">
            <v>1877.3648400000002</v>
          </cell>
        </row>
        <row r="194">
          <cell r="D194">
            <v>3525.4557100000002</v>
          </cell>
        </row>
        <row r="195">
          <cell r="D195">
            <v>1391.1903440000001</v>
          </cell>
        </row>
        <row r="196">
          <cell r="D196">
            <v>2374.11</v>
          </cell>
        </row>
        <row r="197">
          <cell r="D197">
            <v>49.473840000000003</v>
          </cell>
        </row>
        <row r="198">
          <cell r="D198">
            <v>41.712999999999994</v>
          </cell>
        </row>
        <row r="199">
          <cell r="D199">
            <v>11.7</v>
          </cell>
        </row>
        <row r="224">
          <cell r="D224">
            <v>30135.712215600004</v>
          </cell>
        </row>
        <row r="225">
          <cell r="D225">
            <v>3335</v>
          </cell>
        </row>
        <row r="226">
          <cell r="D226">
            <v>13.412799999999999</v>
          </cell>
        </row>
        <row r="227">
          <cell r="D227">
            <v>4.0819999999999999</v>
          </cell>
        </row>
        <row r="228">
          <cell r="D228">
            <v>2.68458</v>
          </cell>
        </row>
        <row r="229">
          <cell r="D229">
            <v>2218.52</v>
          </cell>
        </row>
        <row r="230">
          <cell r="D230">
            <v>21.963999999999999</v>
          </cell>
        </row>
        <row r="231">
          <cell r="D231">
            <v>279.41758333333331</v>
          </cell>
        </row>
        <row r="232">
          <cell r="D232">
            <v>1877.3648400000002</v>
          </cell>
        </row>
        <row r="233">
          <cell r="D233">
            <v>3525.4557100000002</v>
          </cell>
        </row>
        <row r="234">
          <cell r="D234">
            <v>1391.1903440000001</v>
          </cell>
        </row>
        <row r="235">
          <cell r="D235">
            <v>3166.42</v>
          </cell>
        </row>
        <row r="236">
          <cell r="D236">
            <v>33.936</v>
          </cell>
        </row>
        <row r="237">
          <cell r="D237">
            <v>65.447999999999993</v>
          </cell>
        </row>
        <row r="238">
          <cell r="D238">
            <v>19.899999999999999</v>
          </cell>
        </row>
        <row r="261">
          <cell r="D261">
            <v>21619.250023554276</v>
          </cell>
          <cell r="F261">
            <v>7306.7980399999997</v>
          </cell>
        </row>
        <row r="262">
          <cell r="D262">
            <v>6820.03</v>
          </cell>
          <cell r="F262">
            <v>68.257455000000007</v>
          </cell>
        </row>
        <row r="263">
          <cell r="D263">
            <v>1239.8599999999999</v>
          </cell>
          <cell r="F263">
            <v>1055.2819233333335</v>
          </cell>
        </row>
        <row r="264">
          <cell r="D264">
            <v>5.1980000000000004</v>
          </cell>
          <cell r="F264">
            <v>18.635368666666665</v>
          </cell>
        </row>
        <row r="265">
          <cell r="D265">
            <v>84.21</v>
          </cell>
          <cell r="F265">
            <v>40.304402000000003</v>
          </cell>
        </row>
        <row r="266">
          <cell r="D266">
            <v>1888.0730000000001</v>
          </cell>
          <cell r="F266">
            <v>704.24358333333328</v>
          </cell>
        </row>
        <row r="267">
          <cell r="D267">
            <v>449.96</v>
          </cell>
          <cell r="F267">
            <v>108.34516666666666</v>
          </cell>
        </row>
        <row r="268">
          <cell r="D268">
            <v>279.41758333333331</v>
          </cell>
          <cell r="F268">
            <v>765.13356700000008</v>
          </cell>
        </row>
        <row r="269">
          <cell r="D269">
            <v>856.48</v>
          </cell>
          <cell r="F269">
            <v>682.57455000000004</v>
          </cell>
        </row>
        <row r="270">
          <cell r="D270">
            <v>1212</v>
          </cell>
          <cell r="F270">
            <v>781.27699683333333</v>
          </cell>
        </row>
        <row r="271">
          <cell r="D271">
            <v>478.33600000000001</v>
          </cell>
          <cell r="F271">
            <v>227.52485000000004</v>
          </cell>
        </row>
        <row r="272">
          <cell r="D272">
            <v>2535.5</v>
          </cell>
          <cell r="F272">
            <v>1690.1846</v>
          </cell>
        </row>
        <row r="273">
          <cell r="D273">
            <v>539.34</v>
          </cell>
          <cell r="F273">
            <v>206.83092316666665</v>
          </cell>
        </row>
        <row r="274">
          <cell r="D274">
            <v>65.549000000000007</v>
          </cell>
          <cell r="F274">
            <v>395.45985833333327</v>
          </cell>
        </row>
        <row r="275">
          <cell r="D275">
            <v>23.2</v>
          </cell>
          <cell r="F275">
            <v>238.57605699999999</v>
          </cell>
        </row>
        <row r="296">
          <cell r="D296">
            <v>17196.323973929604</v>
          </cell>
        </row>
        <row r="297">
          <cell r="D297">
            <v>8666.52</v>
          </cell>
        </row>
        <row r="298">
          <cell r="D298">
            <v>1126.67</v>
          </cell>
        </row>
        <row r="299">
          <cell r="D299">
            <v>103.342</v>
          </cell>
        </row>
        <row r="300">
          <cell r="D300">
            <v>1208.5999999999999</v>
          </cell>
        </row>
        <row r="301">
          <cell r="D301">
            <v>2458.06</v>
          </cell>
        </row>
        <row r="302">
          <cell r="D302">
            <v>142.71392819000002</v>
          </cell>
        </row>
        <row r="303">
          <cell r="D303">
            <v>279.41758333333331</v>
          </cell>
        </row>
        <row r="304">
          <cell r="D304">
            <v>715.09010000000001</v>
          </cell>
        </row>
        <row r="305">
          <cell r="D305">
            <v>928.75004500000011</v>
          </cell>
        </row>
        <row r="306">
          <cell r="D306">
            <v>518.05019545599998</v>
          </cell>
        </row>
        <row r="307">
          <cell r="D307">
            <v>3040.52</v>
          </cell>
        </row>
        <row r="308">
          <cell r="D308">
            <v>20.907</v>
          </cell>
        </row>
        <row r="309">
          <cell r="D309">
            <v>119.4325</v>
          </cell>
        </row>
        <row r="310">
          <cell r="D310">
            <v>0</v>
          </cell>
        </row>
        <row r="332">
          <cell r="D332">
            <v>33002.622297642003</v>
          </cell>
        </row>
        <row r="333">
          <cell r="D333">
            <v>17604.911250000001</v>
          </cell>
        </row>
        <row r="334">
          <cell r="D334">
            <v>0</v>
          </cell>
        </row>
        <row r="335">
          <cell r="D335">
            <v>356.80600000000004</v>
          </cell>
        </row>
        <row r="336">
          <cell r="D336">
            <v>57.808</v>
          </cell>
        </row>
        <row r="337">
          <cell r="D337">
            <v>1894.2940000000001</v>
          </cell>
        </row>
        <row r="338">
          <cell r="D338">
            <v>65.278000000000006</v>
          </cell>
        </row>
        <row r="339">
          <cell r="D339">
            <v>279.41758333333331</v>
          </cell>
        </row>
        <row r="340">
          <cell r="D340">
            <v>771.04258500000003</v>
          </cell>
        </row>
        <row r="341">
          <cell r="D341">
            <v>942.9039325</v>
          </cell>
        </row>
        <row r="342">
          <cell r="D342">
            <v>512.43556505599997</v>
          </cell>
        </row>
        <row r="343">
          <cell r="D343">
            <v>2229.4499999999998</v>
          </cell>
        </row>
        <row r="344">
          <cell r="D344">
            <v>170</v>
          </cell>
        </row>
        <row r="345">
          <cell r="D345">
            <v>354</v>
          </cell>
        </row>
        <row r="346">
          <cell r="D346">
            <v>48.682000000000002</v>
          </cell>
        </row>
        <row r="366">
          <cell r="D366">
            <v>20552.369199999997</v>
          </cell>
        </row>
        <row r="367">
          <cell r="D367">
            <v>16659.7425</v>
          </cell>
        </row>
        <row r="368">
          <cell r="D368">
            <v>0</v>
          </cell>
        </row>
        <row r="369">
          <cell r="D369">
            <v>88.396000000000001</v>
          </cell>
        </row>
        <row r="370">
          <cell r="D370">
            <v>0</v>
          </cell>
        </row>
        <row r="371">
          <cell r="D371">
            <v>2196.1</v>
          </cell>
        </row>
        <row r="372">
          <cell r="D372">
            <v>25.713999999999999</v>
          </cell>
        </row>
        <row r="373">
          <cell r="D373">
            <v>279.41758333333331</v>
          </cell>
        </row>
        <row r="374">
          <cell r="D374">
            <v>857.29203999999993</v>
          </cell>
        </row>
        <row r="375">
          <cell r="D375">
            <v>948.99902999999995</v>
          </cell>
        </row>
        <row r="376">
          <cell r="D376">
            <v>512.73065958400002</v>
          </cell>
        </row>
        <row r="377">
          <cell r="D377">
            <v>2378.1</v>
          </cell>
        </row>
        <row r="378">
          <cell r="D378">
            <v>42.636099600000001</v>
          </cell>
        </row>
        <row r="379">
          <cell r="D379">
            <v>6.2328109999999999</v>
          </cell>
        </row>
        <row r="380">
          <cell r="D380">
            <v>69.992999999999995</v>
          </cell>
        </row>
        <row r="401">
          <cell r="D401">
            <v>21990.633275861997</v>
          </cell>
        </row>
        <row r="402">
          <cell r="D402">
            <v>41331.316299999999</v>
          </cell>
        </row>
        <row r="403">
          <cell r="D403">
            <v>0</v>
          </cell>
        </row>
        <row r="404">
          <cell r="D404">
            <v>16.489999999999998</v>
          </cell>
        </row>
        <row r="405">
          <cell r="D405">
            <v>0</v>
          </cell>
        </row>
        <row r="406">
          <cell r="D406">
            <v>298.54000000000002</v>
          </cell>
        </row>
        <row r="407">
          <cell r="D407">
            <v>0</v>
          </cell>
        </row>
        <row r="408">
          <cell r="D408">
            <v>279.41758333333331</v>
          </cell>
        </row>
        <row r="409">
          <cell r="D409">
            <v>368154.29401999997</v>
          </cell>
        </row>
        <row r="410">
          <cell r="D410">
            <v>990.00705000000005</v>
          </cell>
        </row>
        <row r="411">
          <cell r="D411">
            <v>508.94796556799997</v>
          </cell>
        </row>
        <row r="412">
          <cell r="D412">
            <v>2386.1</v>
          </cell>
        </row>
        <row r="413">
          <cell r="D413">
            <v>19.053427799999998</v>
          </cell>
        </row>
        <row r="414">
          <cell r="D414">
            <v>5.9859467999999989</v>
          </cell>
        </row>
        <row r="415">
          <cell r="D415">
            <v>74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tabSelected="1" workbookViewId="0">
      <selection activeCell="B1" sqref="B1:J1"/>
    </sheetView>
  </sheetViews>
  <sheetFormatPr defaultRowHeight="15" x14ac:dyDescent="0.25"/>
  <cols>
    <col min="2" max="2" width="15" customWidth="1"/>
    <col min="3" max="3" width="20.28515625" customWidth="1"/>
    <col min="4" max="4" width="16.85546875" customWidth="1"/>
    <col min="5" max="5" width="19" customWidth="1"/>
    <col min="6" max="6" width="17" customWidth="1"/>
    <col min="7" max="7" width="20" customWidth="1"/>
    <col min="8" max="8" width="24.42578125" customWidth="1"/>
    <col min="9" max="9" width="26" customWidth="1"/>
    <col min="10" max="10" width="20.140625" customWidth="1"/>
    <col min="258" max="258" width="15" customWidth="1"/>
    <col min="259" max="259" width="20.28515625" customWidth="1"/>
    <col min="260" max="260" width="16.85546875" customWidth="1"/>
    <col min="261" max="261" width="19" customWidth="1"/>
    <col min="262" max="262" width="17" customWidth="1"/>
    <col min="263" max="263" width="20" customWidth="1"/>
    <col min="264" max="264" width="24.42578125" customWidth="1"/>
    <col min="265" max="265" width="26" customWidth="1"/>
    <col min="266" max="266" width="20.140625" customWidth="1"/>
    <col min="514" max="514" width="15" customWidth="1"/>
    <col min="515" max="515" width="20.28515625" customWidth="1"/>
    <col min="516" max="516" width="16.85546875" customWidth="1"/>
    <col min="517" max="517" width="19" customWidth="1"/>
    <col min="518" max="518" width="17" customWidth="1"/>
    <col min="519" max="519" width="20" customWidth="1"/>
    <col min="520" max="520" width="24.42578125" customWidth="1"/>
    <col min="521" max="521" width="26" customWidth="1"/>
    <col min="522" max="522" width="20.140625" customWidth="1"/>
    <col min="770" max="770" width="15" customWidth="1"/>
    <col min="771" max="771" width="20.28515625" customWidth="1"/>
    <col min="772" max="772" width="16.85546875" customWidth="1"/>
    <col min="773" max="773" width="19" customWidth="1"/>
    <col min="774" max="774" width="17" customWidth="1"/>
    <col min="775" max="775" width="20" customWidth="1"/>
    <col min="776" max="776" width="24.42578125" customWidth="1"/>
    <col min="777" max="777" width="26" customWidth="1"/>
    <col min="778" max="778" width="20.140625" customWidth="1"/>
    <col min="1026" max="1026" width="15" customWidth="1"/>
    <col min="1027" max="1027" width="20.28515625" customWidth="1"/>
    <col min="1028" max="1028" width="16.85546875" customWidth="1"/>
    <col min="1029" max="1029" width="19" customWidth="1"/>
    <col min="1030" max="1030" width="17" customWidth="1"/>
    <col min="1031" max="1031" width="20" customWidth="1"/>
    <col min="1032" max="1032" width="24.42578125" customWidth="1"/>
    <col min="1033" max="1033" width="26" customWidth="1"/>
    <col min="1034" max="1034" width="20.140625" customWidth="1"/>
    <col min="1282" max="1282" width="15" customWidth="1"/>
    <col min="1283" max="1283" width="20.28515625" customWidth="1"/>
    <col min="1284" max="1284" width="16.85546875" customWidth="1"/>
    <col min="1285" max="1285" width="19" customWidth="1"/>
    <col min="1286" max="1286" width="17" customWidth="1"/>
    <col min="1287" max="1287" width="20" customWidth="1"/>
    <col min="1288" max="1288" width="24.42578125" customWidth="1"/>
    <col min="1289" max="1289" width="26" customWidth="1"/>
    <col min="1290" max="1290" width="20.140625" customWidth="1"/>
    <col min="1538" max="1538" width="15" customWidth="1"/>
    <col min="1539" max="1539" width="20.28515625" customWidth="1"/>
    <col min="1540" max="1540" width="16.85546875" customWidth="1"/>
    <col min="1541" max="1541" width="19" customWidth="1"/>
    <col min="1542" max="1542" width="17" customWidth="1"/>
    <col min="1543" max="1543" width="20" customWidth="1"/>
    <col min="1544" max="1544" width="24.42578125" customWidth="1"/>
    <col min="1545" max="1545" width="26" customWidth="1"/>
    <col min="1546" max="1546" width="20.140625" customWidth="1"/>
    <col min="1794" max="1794" width="15" customWidth="1"/>
    <col min="1795" max="1795" width="20.28515625" customWidth="1"/>
    <col min="1796" max="1796" width="16.85546875" customWidth="1"/>
    <col min="1797" max="1797" width="19" customWidth="1"/>
    <col min="1798" max="1798" width="17" customWidth="1"/>
    <col min="1799" max="1799" width="20" customWidth="1"/>
    <col min="1800" max="1800" width="24.42578125" customWidth="1"/>
    <col min="1801" max="1801" width="26" customWidth="1"/>
    <col min="1802" max="1802" width="20.140625" customWidth="1"/>
    <col min="2050" max="2050" width="15" customWidth="1"/>
    <col min="2051" max="2051" width="20.28515625" customWidth="1"/>
    <col min="2052" max="2052" width="16.85546875" customWidth="1"/>
    <col min="2053" max="2053" width="19" customWidth="1"/>
    <col min="2054" max="2054" width="17" customWidth="1"/>
    <col min="2055" max="2055" width="20" customWidth="1"/>
    <col min="2056" max="2056" width="24.42578125" customWidth="1"/>
    <col min="2057" max="2057" width="26" customWidth="1"/>
    <col min="2058" max="2058" width="20.140625" customWidth="1"/>
    <col min="2306" max="2306" width="15" customWidth="1"/>
    <col min="2307" max="2307" width="20.28515625" customWidth="1"/>
    <col min="2308" max="2308" width="16.85546875" customWidth="1"/>
    <col min="2309" max="2309" width="19" customWidth="1"/>
    <col min="2310" max="2310" width="17" customWidth="1"/>
    <col min="2311" max="2311" width="20" customWidth="1"/>
    <col min="2312" max="2312" width="24.42578125" customWidth="1"/>
    <col min="2313" max="2313" width="26" customWidth="1"/>
    <col min="2314" max="2314" width="20.140625" customWidth="1"/>
    <col min="2562" max="2562" width="15" customWidth="1"/>
    <col min="2563" max="2563" width="20.28515625" customWidth="1"/>
    <col min="2564" max="2564" width="16.85546875" customWidth="1"/>
    <col min="2565" max="2565" width="19" customWidth="1"/>
    <col min="2566" max="2566" width="17" customWidth="1"/>
    <col min="2567" max="2567" width="20" customWidth="1"/>
    <col min="2568" max="2568" width="24.42578125" customWidth="1"/>
    <col min="2569" max="2569" width="26" customWidth="1"/>
    <col min="2570" max="2570" width="20.140625" customWidth="1"/>
    <col min="2818" max="2818" width="15" customWidth="1"/>
    <col min="2819" max="2819" width="20.28515625" customWidth="1"/>
    <col min="2820" max="2820" width="16.85546875" customWidth="1"/>
    <col min="2821" max="2821" width="19" customWidth="1"/>
    <col min="2822" max="2822" width="17" customWidth="1"/>
    <col min="2823" max="2823" width="20" customWidth="1"/>
    <col min="2824" max="2824" width="24.42578125" customWidth="1"/>
    <col min="2825" max="2825" width="26" customWidth="1"/>
    <col min="2826" max="2826" width="20.140625" customWidth="1"/>
    <col min="3074" max="3074" width="15" customWidth="1"/>
    <col min="3075" max="3075" width="20.28515625" customWidth="1"/>
    <col min="3076" max="3076" width="16.85546875" customWidth="1"/>
    <col min="3077" max="3077" width="19" customWidth="1"/>
    <col min="3078" max="3078" width="17" customWidth="1"/>
    <col min="3079" max="3079" width="20" customWidth="1"/>
    <col min="3080" max="3080" width="24.42578125" customWidth="1"/>
    <col min="3081" max="3081" width="26" customWidth="1"/>
    <col min="3082" max="3082" width="20.140625" customWidth="1"/>
    <col min="3330" max="3330" width="15" customWidth="1"/>
    <col min="3331" max="3331" width="20.28515625" customWidth="1"/>
    <col min="3332" max="3332" width="16.85546875" customWidth="1"/>
    <col min="3333" max="3333" width="19" customWidth="1"/>
    <col min="3334" max="3334" width="17" customWidth="1"/>
    <col min="3335" max="3335" width="20" customWidth="1"/>
    <col min="3336" max="3336" width="24.42578125" customWidth="1"/>
    <col min="3337" max="3337" width="26" customWidth="1"/>
    <col min="3338" max="3338" width="20.140625" customWidth="1"/>
    <col min="3586" max="3586" width="15" customWidth="1"/>
    <col min="3587" max="3587" width="20.28515625" customWidth="1"/>
    <col min="3588" max="3588" width="16.85546875" customWidth="1"/>
    <col min="3589" max="3589" width="19" customWidth="1"/>
    <col min="3590" max="3590" width="17" customWidth="1"/>
    <col min="3591" max="3591" width="20" customWidth="1"/>
    <col min="3592" max="3592" width="24.42578125" customWidth="1"/>
    <col min="3593" max="3593" width="26" customWidth="1"/>
    <col min="3594" max="3594" width="20.140625" customWidth="1"/>
    <col min="3842" max="3842" width="15" customWidth="1"/>
    <col min="3843" max="3843" width="20.28515625" customWidth="1"/>
    <col min="3844" max="3844" width="16.85546875" customWidth="1"/>
    <col min="3845" max="3845" width="19" customWidth="1"/>
    <col min="3846" max="3846" width="17" customWidth="1"/>
    <col min="3847" max="3847" width="20" customWidth="1"/>
    <col min="3848" max="3848" width="24.42578125" customWidth="1"/>
    <col min="3849" max="3849" width="26" customWidth="1"/>
    <col min="3850" max="3850" width="20.140625" customWidth="1"/>
    <col min="4098" max="4098" width="15" customWidth="1"/>
    <col min="4099" max="4099" width="20.28515625" customWidth="1"/>
    <col min="4100" max="4100" width="16.85546875" customWidth="1"/>
    <col min="4101" max="4101" width="19" customWidth="1"/>
    <col min="4102" max="4102" width="17" customWidth="1"/>
    <col min="4103" max="4103" width="20" customWidth="1"/>
    <col min="4104" max="4104" width="24.42578125" customWidth="1"/>
    <col min="4105" max="4105" width="26" customWidth="1"/>
    <col min="4106" max="4106" width="20.140625" customWidth="1"/>
    <col min="4354" max="4354" width="15" customWidth="1"/>
    <col min="4355" max="4355" width="20.28515625" customWidth="1"/>
    <col min="4356" max="4356" width="16.85546875" customWidth="1"/>
    <col min="4357" max="4357" width="19" customWidth="1"/>
    <col min="4358" max="4358" width="17" customWidth="1"/>
    <col min="4359" max="4359" width="20" customWidth="1"/>
    <col min="4360" max="4360" width="24.42578125" customWidth="1"/>
    <col min="4361" max="4361" width="26" customWidth="1"/>
    <col min="4362" max="4362" width="20.140625" customWidth="1"/>
    <col min="4610" max="4610" width="15" customWidth="1"/>
    <col min="4611" max="4611" width="20.28515625" customWidth="1"/>
    <col min="4612" max="4612" width="16.85546875" customWidth="1"/>
    <col min="4613" max="4613" width="19" customWidth="1"/>
    <col min="4614" max="4614" width="17" customWidth="1"/>
    <col min="4615" max="4615" width="20" customWidth="1"/>
    <col min="4616" max="4616" width="24.42578125" customWidth="1"/>
    <col min="4617" max="4617" width="26" customWidth="1"/>
    <col min="4618" max="4618" width="20.140625" customWidth="1"/>
    <col min="4866" max="4866" width="15" customWidth="1"/>
    <col min="4867" max="4867" width="20.28515625" customWidth="1"/>
    <col min="4868" max="4868" width="16.85546875" customWidth="1"/>
    <col min="4869" max="4869" width="19" customWidth="1"/>
    <col min="4870" max="4870" width="17" customWidth="1"/>
    <col min="4871" max="4871" width="20" customWidth="1"/>
    <col min="4872" max="4872" width="24.42578125" customWidth="1"/>
    <col min="4873" max="4873" width="26" customWidth="1"/>
    <col min="4874" max="4874" width="20.140625" customWidth="1"/>
    <col min="5122" max="5122" width="15" customWidth="1"/>
    <col min="5123" max="5123" width="20.28515625" customWidth="1"/>
    <col min="5124" max="5124" width="16.85546875" customWidth="1"/>
    <col min="5125" max="5125" width="19" customWidth="1"/>
    <col min="5126" max="5126" width="17" customWidth="1"/>
    <col min="5127" max="5127" width="20" customWidth="1"/>
    <col min="5128" max="5128" width="24.42578125" customWidth="1"/>
    <col min="5129" max="5129" width="26" customWidth="1"/>
    <col min="5130" max="5130" width="20.140625" customWidth="1"/>
    <col min="5378" max="5378" width="15" customWidth="1"/>
    <col min="5379" max="5379" width="20.28515625" customWidth="1"/>
    <col min="5380" max="5380" width="16.85546875" customWidth="1"/>
    <col min="5381" max="5381" width="19" customWidth="1"/>
    <col min="5382" max="5382" width="17" customWidth="1"/>
    <col min="5383" max="5383" width="20" customWidth="1"/>
    <col min="5384" max="5384" width="24.42578125" customWidth="1"/>
    <col min="5385" max="5385" width="26" customWidth="1"/>
    <col min="5386" max="5386" width="20.140625" customWidth="1"/>
    <col min="5634" max="5634" width="15" customWidth="1"/>
    <col min="5635" max="5635" width="20.28515625" customWidth="1"/>
    <col min="5636" max="5636" width="16.85546875" customWidth="1"/>
    <col min="5637" max="5637" width="19" customWidth="1"/>
    <col min="5638" max="5638" width="17" customWidth="1"/>
    <col min="5639" max="5639" width="20" customWidth="1"/>
    <col min="5640" max="5640" width="24.42578125" customWidth="1"/>
    <col min="5641" max="5641" width="26" customWidth="1"/>
    <col min="5642" max="5642" width="20.140625" customWidth="1"/>
    <col min="5890" max="5890" width="15" customWidth="1"/>
    <col min="5891" max="5891" width="20.28515625" customWidth="1"/>
    <col min="5892" max="5892" width="16.85546875" customWidth="1"/>
    <col min="5893" max="5893" width="19" customWidth="1"/>
    <col min="5894" max="5894" width="17" customWidth="1"/>
    <col min="5895" max="5895" width="20" customWidth="1"/>
    <col min="5896" max="5896" width="24.42578125" customWidth="1"/>
    <col min="5897" max="5897" width="26" customWidth="1"/>
    <col min="5898" max="5898" width="20.140625" customWidth="1"/>
    <col min="6146" max="6146" width="15" customWidth="1"/>
    <col min="6147" max="6147" width="20.28515625" customWidth="1"/>
    <col min="6148" max="6148" width="16.85546875" customWidth="1"/>
    <col min="6149" max="6149" width="19" customWidth="1"/>
    <col min="6150" max="6150" width="17" customWidth="1"/>
    <col min="6151" max="6151" width="20" customWidth="1"/>
    <col min="6152" max="6152" width="24.42578125" customWidth="1"/>
    <col min="6153" max="6153" width="26" customWidth="1"/>
    <col min="6154" max="6154" width="20.140625" customWidth="1"/>
    <col min="6402" max="6402" width="15" customWidth="1"/>
    <col min="6403" max="6403" width="20.28515625" customWidth="1"/>
    <col min="6404" max="6404" width="16.85546875" customWidth="1"/>
    <col min="6405" max="6405" width="19" customWidth="1"/>
    <col min="6406" max="6406" width="17" customWidth="1"/>
    <col min="6407" max="6407" width="20" customWidth="1"/>
    <col min="6408" max="6408" width="24.42578125" customWidth="1"/>
    <col min="6409" max="6409" width="26" customWidth="1"/>
    <col min="6410" max="6410" width="20.140625" customWidth="1"/>
    <col min="6658" max="6658" width="15" customWidth="1"/>
    <col min="6659" max="6659" width="20.28515625" customWidth="1"/>
    <col min="6660" max="6660" width="16.85546875" customWidth="1"/>
    <col min="6661" max="6661" width="19" customWidth="1"/>
    <col min="6662" max="6662" width="17" customWidth="1"/>
    <col min="6663" max="6663" width="20" customWidth="1"/>
    <col min="6664" max="6664" width="24.42578125" customWidth="1"/>
    <col min="6665" max="6665" width="26" customWidth="1"/>
    <col min="6666" max="6666" width="20.140625" customWidth="1"/>
    <col min="6914" max="6914" width="15" customWidth="1"/>
    <col min="6915" max="6915" width="20.28515625" customWidth="1"/>
    <col min="6916" max="6916" width="16.85546875" customWidth="1"/>
    <col min="6917" max="6917" width="19" customWidth="1"/>
    <col min="6918" max="6918" width="17" customWidth="1"/>
    <col min="6919" max="6919" width="20" customWidth="1"/>
    <col min="6920" max="6920" width="24.42578125" customWidth="1"/>
    <col min="6921" max="6921" width="26" customWidth="1"/>
    <col min="6922" max="6922" width="20.140625" customWidth="1"/>
    <col min="7170" max="7170" width="15" customWidth="1"/>
    <col min="7171" max="7171" width="20.28515625" customWidth="1"/>
    <col min="7172" max="7172" width="16.85546875" customWidth="1"/>
    <col min="7173" max="7173" width="19" customWidth="1"/>
    <col min="7174" max="7174" width="17" customWidth="1"/>
    <col min="7175" max="7175" width="20" customWidth="1"/>
    <col min="7176" max="7176" width="24.42578125" customWidth="1"/>
    <col min="7177" max="7177" width="26" customWidth="1"/>
    <col min="7178" max="7178" width="20.140625" customWidth="1"/>
    <col min="7426" max="7426" width="15" customWidth="1"/>
    <col min="7427" max="7427" width="20.28515625" customWidth="1"/>
    <col min="7428" max="7428" width="16.85546875" customWidth="1"/>
    <col min="7429" max="7429" width="19" customWidth="1"/>
    <col min="7430" max="7430" width="17" customWidth="1"/>
    <col min="7431" max="7431" width="20" customWidth="1"/>
    <col min="7432" max="7432" width="24.42578125" customWidth="1"/>
    <col min="7433" max="7433" width="26" customWidth="1"/>
    <col min="7434" max="7434" width="20.140625" customWidth="1"/>
    <col min="7682" max="7682" width="15" customWidth="1"/>
    <col min="7683" max="7683" width="20.28515625" customWidth="1"/>
    <col min="7684" max="7684" width="16.85546875" customWidth="1"/>
    <col min="7685" max="7685" width="19" customWidth="1"/>
    <col min="7686" max="7686" width="17" customWidth="1"/>
    <col min="7687" max="7687" width="20" customWidth="1"/>
    <col min="7688" max="7688" width="24.42578125" customWidth="1"/>
    <col min="7689" max="7689" width="26" customWidth="1"/>
    <col min="7690" max="7690" width="20.140625" customWidth="1"/>
    <col min="7938" max="7938" width="15" customWidth="1"/>
    <col min="7939" max="7939" width="20.28515625" customWidth="1"/>
    <col min="7940" max="7940" width="16.85546875" customWidth="1"/>
    <col min="7941" max="7941" width="19" customWidth="1"/>
    <col min="7942" max="7942" width="17" customWidth="1"/>
    <col min="7943" max="7943" width="20" customWidth="1"/>
    <col min="7944" max="7944" width="24.42578125" customWidth="1"/>
    <col min="7945" max="7945" width="26" customWidth="1"/>
    <col min="7946" max="7946" width="20.140625" customWidth="1"/>
    <col min="8194" max="8194" width="15" customWidth="1"/>
    <col min="8195" max="8195" width="20.28515625" customWidth="1"/>
    <col min="8196" max="8196" width="16.85546875" customWidth="1"/>
    <col min="8197" max="8197" width="19" customWidth="1"/>
    <col min="8198" max="8198" width="17" customWidth="1"/>
    <col min="8199" max="8199" width="20" customWidth="1"/>
    <col min="8200" max="8200" width="24.42578125" customWidth="1"/>
    <col min="8201" max="8201" width="26" customWidth="1"/>
    <col min="8202" max="8202" width="20.140625" customWidth="1"/>
    <col min="8450" max="8450" width="15" customWidth="1"/>
    <col min="8451" max="8451" width="20.28515625" customWidth="1"/>
    <col min="8452" max="8452" width="16.85546875" customWidth="1"/>
    <col min="8453" max="8453" width="19" customWidth="1"/>
    <col min="8454" max="8454" width="17" customWidth="1"/>
    <col min="8455" max="8455" width="20" customWidth="1"/>
    <col min="8456" max="8456" width="24.42578125" customWidth="1"/>
    <col min="8457" max="8457" width="26" customWidth="1"/>
    <col min="8458" max="8458" width="20.140625" customWidth="1"/>
    <col min="8706" max="8706" width="15" customWidth="1"/>
    <col min="8707" max="8707" width="20.28515625" customWidth="1"/>
    <col min="8708" max="8708" width="16.85546875" customWidth="1"/>
    <col min="8709" max="8709" width="19" customWidth="1"/>
    <col min="8710" max="8710" width="17" customWidth="1"/>
    <col min="8711" max="8711" width="20" customWidth="1"/>
    <col min="8712" max="8712" width="24.42578125" customWidth="1"/>
    <col min="8713" max="8713" width="26" customWidth="1"/>
    <col min="8714" max="8714" width="20.140625" customWidth="1"/>
    <col min="8962" max="8962" width="15" customWidth="1"/>
    <col min="8963" max="8963" width="20.28515625" customWidth="1"/>
    <col min="8964" max="8964" width="16.85546875" customWidth="1"/>
    <col min="8965" max="8965" width="19" customWidth="1"/>
    <col min="8966" max="8966" width="17" customWidth="1"/>
    <col min="8967" max="8967" width="20" customWidth="1"/>
    <col min="8968" max="8968" width="24.42578125" customWidth="1"/>
    <col min="8969" max="8969" width="26" customWidth="1"/>
    <col min="8970" max="8970" width="20.140625" customWidth="1"/>
    <col min="9218" max="9218" width="15" customWidth="1"/>
    <col min="9219" max="9219" width="20.28515625" customWidth="1"/>
    <col min="9220" max="9220" width="16.85546875" customWidth="1"/>
    <col min="9221" max="9221" width="19" customWidth="1"/>
    <col min="9222" max="9222" width="17" customWidth="1"/>
    <col min="9223" max="9223" width="20" customWidth="1"/>
    <col min="9224" max="9224" width="24.42578125" customWidth="1"/>
    <col min="9225" max="9225" width="26" customWidth="1"/>
    <col min="9226" max="9226" width="20.140625" customWidth="1"/>
    <col min="9474" max="9474" width="15" customWidth="1"/>
    <col min="9475" max="9475" width="20.28515625" customWidth="1"/>
    <col min="9476" max="9476" width="16.85546875" customWidth="1"/>
    <col min="9477" max="9477" width="19" customWidth="1"/>
    <col min="9478" max="9478" width="17" customWidth="1"/>
    <col min="9479" max="9479" width="20" customWidth="1"/>
    <col min="9480" max="9480" width="24.42578125" customWidth="1"/>
    <col min="9481" max="9481" width="26" customWidth="1"/>
    <col min="9482" max="9482" width="20.140625" customWidth="1"/>
    <col min="9730" max="9730" width="15" customWidth="1"/>
    <col min="9731" max="9731" width="20.28515625" customWidth="1"/>
    <col min="9732" max="9732" width="16.85546875" customWidth="1"/>
    <col min="9733" max="9733" width="19" customWidth="1"/>
    <col min="9734" max="9734" width="17" customWidth="1"/>
    <col min="9735" max="9735" width="20" customWidth="1"/>
    <col min="9736" max="9736" width="24.42578125" customWidth="1"/>
    <col min="9737" max="9737" width="26" customWidth="1"/>
    <col min="9738" max="9738" width="20.140625" customWidth="1"/>
    <col min="9986" max="9986" width="15" customWidth="1"/>
    <col min="9987" max="9987" width="20.28515625" customWidth="1"/>
    <col min="9988" max="9988" width="16.85546875" customWidth="1"/>
    <col min="9989" max="9989" width="19" customWidth="1"/>
    <col min="9990" max="9990" width="17" customWidth="1"/>
    <col min="9991" max="9991" width="20" customWidth="1"/>
    <col min="9992" max="9992" width="24.42578125" customWidth="1"/>
    <col min="9993" max="9993" width="26" customWidth="1"/>
    <col min="9994" max="9994" width="20.140625" customWidth="1"/>
    <col min="10242" max="10242" width="15" customWidth="1"/>
    <col min="10243" max="10243" width="20.28515625" customWidth="1"/>
    <col min="10244" max="10244" width="16.85546875" customWidth="1"/>
    <col min="10245" max="10245" width="19" customWidth="1"/>
    <col min="10246" max="10246" width="17" customWidth="1"/>
    <col min="10247" max="10247" width="20" customWidth="1"/>
    <col min="10248" max="10248" width="24.42578125" customWidth="1"/>
    <col min="10249" max="10249" width="26" customWidth="1"/>
    <col min="10250" max="10250" width="20.140625" customWidth="1"/>
    <col min="10498" max="10498" width="15" customWidth="1"/>
    <col min="10499" max="10499" width="20.28515625" customWidth="1"/>
    <col min="10500" max="10500" width="16.85546875" customWidth="1"/>
    <col min="10501" max="10501" width="19" customWidth="1"/>
    <col min="10502" max="10502" width="17" customWidth="1"/>
    <col min="10503" max="10503" width="20" customWidth="1"/>
    <col min="10504" max="10504" width="24.42578125" customWidth="1"/>
    <col min="10505" max="10505" width="26" customWidth="1"/>
    <col min="10506" max="10506" width="20.140625" customWidth="1"/>
    <col min="10754" max="10754" width="15" customWidth="1"/>
    <col min="10755" max="10755" width="20.28515625" customWidth="1"/>
    <col min="10756" max="10756" width="16.85546875" customWidth="1"/>
    <col min="10757" max="10757" width="19" customWidth="1"/>
    <col min="10758" max="10758" width="17" customWidth="1"/>
    <col min="10759" max="10759" width="20" customWidth="1"/>
    <col min="10760" max="10760" width="24.42578125" customWidth="1"/>
    <col min="10761" max="10761" width="26" customWidth="1"/>
    <col min="10762" max="10762" width="20.140625" customWidth="1"/>
    <col min="11010" max="11010" width="15" customWidth="1"/>
    <col min="11011" max="11011" width="20.28515625" customWidth="1"/>
    <col min="11012" max="11012" width="16.85546875" customWidth="1"/>
    <col min="11013" max="11013" width="19" customWidth="1"/>
    <col min="11014" max="11014" width="17" customWidth="1"/>
    <col min="11015" max="11015" width="20" customWidth="1"/>
    <col min="11016" max="11016" width="24.42578125" customWidth="1"/>
    <col min="11017" max="11017" width="26" customWidth="1"/>
    <col min="11018" max="11018" width="20.140625" customWidth="1"/>
    <col min="11266" max="11266" width="15" customWidth="1"/>
    <col min="11267" max="11267" width="20.28515625" customWidth="1"/>
    <col min="11268" max="11268" width="16.85546875" customWidth="1"/>
    <col min="11269" max="11269" width="19" customWidth="1"/>
    <col min="11270" max="11270" width="17" customWidth="1"/>
    <col min="11271" max="11271" width="20" customWidth="1"/>
    <col min="11272" max="11272" width="24.42578125" customWidth="1"/>
    <col min="11273" max="11273" width="26" customWidth="1"/>
    <col min="11274" max="11274" width="20.140625" customWidth="1"/>
    <col min="11522" max="11522" width="15" customWidth="1"/>
    <col min="11523" max="11523" width="20.28515625" customWidth="1"/>
    <col min="11524" max="11524" width="16.85546875" customWidth="1"/>
    <col min="11525" max="11525" width="19" customWidth="1"/>
    <col min="11526" max="11526" width="17" customWidth="1"/>
    <col min="11527" max="11527" width="20" customWidth="1"/>
    <col min="11528" max="11528" width="24.42578125" customWidth="1"/>
    <col min="11529" max="11529" width="26" customWidth="1"/>
    <col min="11530" max="11530" width="20.140625" customWidth="1"/>
    <col min="11778" max="11778" width="15" customWidth="1"/>
    <col min="11779" max="11779" width="20.28515625" customWidth="1"/>
    <col min="11780" max="11780" width="16.85546875" customWidth="1"/>
    <col min="11781" max="11781" width="19" customWidth="1"/>
    <col min="11782" max="11782" width="17" customWidth="1"/>
    <col min="11783" max="11783" width="20" customWidth="1"/>
    <col min="11784" max="11784" width="24.42578125" customWidth="1"/>
    <col min="11785" max="11785" width="26" customWidth="1"/>
    <col min="11786" max="11786" width="20.140625" customWidth="1"/>
    <col min="12034" max="12034" width="15" customWidth="1"/>
    <col min="12035" max="12035" width="20.28515625" customWidth="1"/>
    <col min="12036" max="12036" width="16.85546875" customWidth="1"/>
    <col min="12037" max="12037" width="19" customWidth="1"/>
    <col min="12038" max="12038" width="17" customWidth="1"/>
    <col min="12039" max="12039" width="20" customWidth="1"/>
    <col min="12040" max="12040" width="24.42578125" customWidth="1"/>
    <col min="12041" max="12041" width="26" customWidth="1"/>
    <col min="12042" max="12042" width="20.140625" customWidth="1"/>
    <col min="12290" max="12290" width="15" customWidth="1"/>
    <col min="12291" max="12291" width="20.28515625" customWidth="1"/>
    <col min="12292" max="12292" width="16.85546875" customWidth="1"/>
    <col min="12293" max="12293" width="19" customWidth="1"/>
    <col min="12294" max="12294" width="17" customWidth="1"/>
    <col min="12295" max="12295" width="20" customWidth="1"/>
    <col min="12296" max="12296" width="24.42578125" customWidth="1"/>
    <col min="12297" max="12297" width="26" customWidth="1"/>
    <col min="12298" max="12298" width="20.140625" customWidth="1"/>
    <col min="12546" max="12546" width="15" customWidth="1"/>
    <col min="12547" max="12547" width="20.28515625" customWidth="1"/>
    <col min="12548" max="12548" width="16.85546875" customWidth="1"/>
    <col min="12549" max="12549" width="19" customWidth="1"/>
    <col min="12550" max="12550" width="17" customWidth="1"/>
    <col min="12551" max="12551" width="20" customWidth="1"/>
    <col min="12552" max="12552" width="24.42578125" customWidth="1"/>
    <col min="12553" max="12553" width="26" customWidth="1"/>
    <col min="12554" max="12554" width="20.140625" customWidth="1"/>
    <col min="12802" max="12802" width="15" customWidth="1"/>
    <col min="12803" max="12803" width="20.28515625" customWidth="1"/>
    <col min="12804" max="12804" width="16.85546875" customWidth="1"/>
    <col min="12805" max="12805" width="19" customWidth="1"/>
    <col min="12806" max="12806" width="17" customWidth="1"/>
    <col min="12807" max="12807" width="20" customWidth="1"/>
    <col min="12808" max="12808" width="24.42578125" customWidth="1"/>
    <col min="12809" max="12809" width="26" customWidth="1"/>
    <col min="12810" max="12810" width="20.140625" customWidth="1"/>
    <col min="13058" max="13058" width="15" customWidth="1"/>
    <col min="13059" max="13059" width="20.28515625" customWidth="1"/>
    <col min="13060" max="13060" width="16.85546875" customWidth="1"/>
    <col min="13061" max="13061" width="19" customWidth="1"/>
    <col min="13062" max="13062" width="17" customWidth="1"/>
    <col min="13063" max="13063" width="20" customWidth="1"/>
    <col min="13064" max="13064" width="24.42578125" customWidth="1"/>
    <col min="13065" max="13065" width="26" customWidth="1"/>
    <col min="13066" max="13066" width="20.140625" customWidth="1"/>
    <col min="13314" max="13314" width="15" customWidth="1"/>
    <col min="13315" max="13315" width="20.28515625" customWidth="1"/>
    <col min="13316" max="13316" width="16.85546875" customWidth="1"/>
    <col min="13317" max="13317" width="19" customWidth="1"/>
    <col min="13318" max="13318" width="17" customWidth="1"/>
    <col min="13319" max="13319" width="20" customWidth="1"/>
    <col min="13320" max="13320" width="24.42578125" customWidth="1"/>
    <col min="13321" max="13321" width="26" customWidth="1"/>
    <col min="13322" max="13322" width="20.140625" customWidth="1"/>
    <col min="13570" max="13570" width="15" customWidth="1"/>
    <col min="13571" max="13571" width="20.28515625" customWidth="1"/>
    <col min="13572" max="13572" width="16.85546875" customWidth="1"/>
    <col min="13573" max="13573" width="19" customWidth="1"/>
    <col min="13574" max="13574" width="17" customWidth="1"/>
    <col min="13575" max="13575" width="20" customWidth="1"/>
    <col min="13576" max="13576" width="24.42578125" customWidth="1"/>
    <col min="13577" max="13577" width="26" customWidth="1"/>
    <col min="13578" max="13578" width="20.140625" customWidth="1"/>
    <col min="13826" max="13826" width="15" customWidth="1"/>
    <col min="13827" max="13827" width="20.28515625" customWidth="1"/>
    <col min="13828" max="13828" width="16.85546875" customWidth="1"/>
    <col min="13829" max="13829" width="19" customWidth="1"/>
    <col min="13830" max="13830" width="17" customWidth="1"/>
    <col min="13831" max="13831" width="20" customWidth="1"/>
    <col min="13832" max="13832" width="24.42578125" customWidth="1"/>
    <col min="13833" max="13833" width="26" customWidth="1"/>
    <col min="13834" max="13834" width="20.140625" customWidth="1"/>
    <col min="14082" max="14082" width="15" customWidth="1"/>
    <col min="14083" max="14083" width="20.28515625" customWidth="1"/>
    <col min="14084" max="14084" width="16.85546875" customWidth="1"/>
    <col min="14085" max="14085" width="19" customWidth="1"/>
    <col min="14086" max="14086" width="17" customWidth="1"/>
    <col min="14087" max="14087" width="20" customWidth="1"/>
    <col min="14088" max="14088" width="24.42578125" customWidth="1"/>
    <col min="14089" max="14089" width="26" customWidth="1"/>
    <col min="14090" max="14090" width="20.140625" customWidth="1"/>
    <col min="14338" max="14338" width="15" customWidth="1"/>
    <col min="14339" max="14339" width="20.28515625" customWidth="1"/>
    <col min="14340" max="14340" width="16.85546875" customWidth="1"/>
    <col min="14341" max="14341" width="19" customWidth="1"/>
    <col min="14342" max="14342" width="17" customWidth="1"/>
    <col min="14343" max="14343" width="20" customWidth="1"/>
    <col min="14344" max="14344" width="24.42578125" customWidth="1"/>
    <col min="14345" max="14345" width="26" customWidth="1"/>
    <col min="14346" max="14346" width="20.140625" customWidth="1"/>
    <col min="14594" max="14594" width="15" customWidth="1"/>
    <col min="14595" max="14595" width="20.28515625" customWidth="1"/>
    <col min="14596" max="14596" width="16.85546875" customWidth="1"/>
    <col min="14597" max="14597" width="19" customWidth="1"/>
    <col min="14598" max="14598" width="17" customWidth="1"/>
    <col min="14599" max="14599" width="20" customWidth="1"/>
    <col min="14600" max="14600" width="24.42578125" customWidth="1"/>
    <col min="14601" max="14601" width="26" customWidth="1"/>
    <col min="14602" max="14602" width="20.140625" customWidth="1"/>
    <col min="14850" max="14850" width="15" customWidth="1"/>
    <col min="14851" max="14851" width="20.28515625" customWidth="1"/>
    <col min="14852" max="14852" width="16.85546875" customWidth="1"/>
    <col min="14853" max="14853" width="19" customWidth="1"/>
    <col min="14854" max="14854" width="17" customWidth="1"/>
    <col min="14855" max="14855" width="20" customWidth="1"/>
    <col min="14856" max="14856" width="24.42578125" customWidth="1"/>
    <col min="14857" max="14857" width="26" customWidth="1"/>
    <col min="14858" max="14858" width="20.140625" customWidth="1"/>
    <col min="15106" max="15106" width="15" customWidth="1"/>
    <col min="15107" max="15107" width="20.28515625" customWidth="1"/>
    <col min="15108" max="15108" width="16.85546875" customWidth="1"/>
    <col min="15109" max="15109" width="19" customWidth="1"/>
    <col min="15110" max="15110" width="17" customWidth="1"/>
    <col min="15111" max="15111" width="20" customWidth="1"/>
    <col min="15112" max="15112" width="24.42578125" customWidth="1"/>
    <col min="15113" max="15113" width="26" customWidth="1"/>
    <col min="15114" max="15114" width="20.140625" customWidth="1"/>
    <col min="15362" max="15362" width="15" customWidth="1"/>
    <col min="15363" max="15363" width="20.28515625" customWidth="1"/>
    <col min="15364" max="15364" width="16.85546875" customWidth="1"/>
    <col min="15365" max="15365" width="19" customWidth="1"/>
    <col min="15366" max="15366" width="17" customWidth="1"/>
    <col min="15367" max="15367" width="20" customWidth="1"/>
    <col min="15368" max="15368" width="24.42578125" customWidth="1"/>
    <col min="15369" max="15369" width="26" customWidth="1"/>
    <col min="15370" max="15370" width="20.140625" customWidth="1"/>
    <col min="15618" max="15618" width="15" customWidth="1"/>
    <col min="15619" max="15619" width="20.28515625" customWidth="1"/>
    <col min="15620" max="15620" width="16.85546875" customWidth="1"/>
    <col min="15621" max="15621" width="19" customWidth="1"/>
    <col min="15622" max="15622" width="17" customWidth="1"/>
    <col min="15623" max="15623" width="20" customWidth="1"/>
    <col min="15624" max="15624" width="24.42578125" customWidth="1"/>
    <col min="15625" max="15625" width="26" customWidth="1"/>
    <col min="15626" max="15626" width="20.140625" customWidth="1"/>
    <col min="15874" max="15874" width="15" customWidth="1"/>
    <col min="15875" max="15875" width="20.28515625" customWidth="1"/>
    <col min="15876" max="15876" width="16.85546875" customWidth="1"/>
    <col min="15877" max="15877" width="19" customWidth="1"/>
    <col min="15878" max="15878" width="17" customWidth="1"/>
    <col min="15879" max="15879" width="20" customWidth="1"/>
    <col min="15880" max="15880" width="24.42578125" customWidth="1"/>
    <col min="15881" max="15881" width="26" customWidth="1"/>
    <col min="15882" max="15882" width="20.140625" customWidth="1"/>
    <col min="16130" max="16130" width="15" customWidth="1"/>
    <col min="16131" max="16131" width="20.28515625" customWidth="1"/>
    <col min="16132" max="16132" width="16.85546875" customWidth="1"/>
    <col min="16133" max="16133" width="19" customWidth="1"/>
    <col min="16134" max="16134" width="17" customWidth="1"/>
    <col min="16135" max="16135" width="20" customWidth="1"/>
    <col min="16136" max="16136" width="24.42578125" customWidth="1"/>
    <col min="16137" max="16137" width="26" customWidth="1"/>
    <col min="16138" max="16138" width="20.140625" customWidth="1"/>
  </cols>
  <sheetData>
    <row r="1" spans="2:10" ht="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 ht="18" x14ac:dyDescent="0.25">
      <c r="B2" s="1" t="s">
        <v>1</v>
      </c>
      <c r="C2" s="1"/>
      <c r="D2" s="1"/>
      <c r="E2" s="1"/>
      <c r="F2" s="1"/>
      <c r="G2" s="1"/>
      <c r="H2" s="1"/>
      <c r="I2" s="1"/>
      <c r="J2" s="1"/>
    </row>
    <row r="3" spans="2:10" ht="18" x14ac:dyDescent="0.25">
      <c r="B3" s="2"/>
      <c r="C3" s="2"/>
      <c r="D3" s="2"/>
      <c r="E3" s="2"/>
      <c r="F3" s="2"/>
      <c r="G3" s="2"/>
      <c r="H3" s="2"/>
      <c r="I3" s="2"/>
      <c r="J3" s="2"/>
    </row>
    <row r="4" spans="2:10" x14ac:dyDescent="0.25"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  <c r="G4" s="5" t="s">
        <v>7</v>
      </c>
      <c r="H4" s="4" t="s">
        <v>8</v>
      </c>
      <c r="I4" s="4" t="s">
        <v>8</v>
      </c>
      <c r="J4" s="4" t="s">
        <v>9</v>
      </c>
    </row>
    <row r="5" spans="2:10" ht="30" x14ac:dyDescent="0.25">
      <c r="B5" s="6"/>
      <c r="C5" s="6"/>
      <c r="D5" s="7" t="s">
        <v>10</v>
      </c>
      <c r="E5" s="8" t="s">
        <v>10</v>
      </c>
      <c r="F5" s="8" t="s">
        <v>10</v>
      </c>
      <c r="G5" s="8" t="s">
        <v>10</v>
      </c>
      <c r="H5" s="8" t="s">
        <v>11</v>
      </c>
      <c r="I5" s="8" t="s">
        <v>12</v>
      </c>
      <c r="J5" s="9" t="s">
        <v>13</v>
      </c>
    </row>
    <row r="6" spans="2:10" x14ac:dyDescent="0.25">
      <c r="B6" s="8">
        <v>1</v>
      </c>
      <c r="C6" s="7">
        <v>2</v>
      </c>
      <c r="D6" s="8">
        <v>3</v>
      </c>
      <c r="E6" s="8">
        <v>4</v>
      </c>
      <c r="F6" s="8">
        <v>5</v>
      </c>
      <c r="G6" s="10">
        <v>6</v>
      </c>
      <c r="H6" s="10">
        <v>7</v>
      </c>
      <c r="I6" s="10">
        <v>8</v>
      </c>
      <c r="J6" s="10">
        <v>9</v>
      </c>
    </row>
    <row r="7" spans="2:10" ht="15.75" x14ac:dyDescent="0.25">
      <c r="B7" s="10">
        <v>1</v>
      </c>
      <c r="C7" s="11" t="s">
        <v>14</v>
      </c>
      <c r="D7" s="12">
        <f>'[1]BULANAN 2025'!D11+'[1]BULANAN 2025'!D47+'[1]BULANAN 2025'!D84+'[1]BULANAN 2025'!D118+'[1]BULANAN 2025'!D151+'[1]BULANAN 2025'!D185+'[1]BULANAN 2025'!D224+'[1]BULANAN 2025'!D261+'[1]BULANAN 2025'!D296+'[1]BULANAN 2025'!D332+'[1]BULANAN 2025'!D366+'[1]BULANAN 2025'!D401</f>
        <v>350160.37593867839</v>
      </c>
      <c r="E7" s="13">
        <f>D7*(100-5.3)/100*62.74/100</f>
        <v>208047.01701113873</v>
      </c>
      <c r="F7" s="13">
        <f>'[1]BULANAN 2025'!F261*12</f>
        <v>87681.576479999989</v>
      </c>
      <c r="G7" s="13">
        <f>E7-F7</f>
        <v>120365.44053113874</v>
      </c>
      <c r="H7" s="14">
        <f>I7/12</f>
        <v>5.62</v>
      </c>
      <c r="I7" s="15">
        <f>67.44</f>
        <v>67.44</v>
      </c>
      <c r="J7" s="16">
        <v>0.62739999999999996</v>
      </c>
    </row>
    <row r="8" spans="2:10" x14ac:dyDescent="0.25">
      <c r="B8" s="10">
        <v>2</v>
      </c>
      <c r="C8" s="11" t="s">
        <v>15</v>
      </c>
      <c r="D8" s="17">
        <f>'[1]BULANAN 2025'!D12+'[1]BULANAN 2025'!D48+'[1]BULANAN 2025'!D85+'[1]BULANAN 2025'!D119+'[1]BULANAN 2025'!D152+'[1]BULANAN 2025'!D186+'[1]BULANAN 2025'!D225+'[1]BULANAN 2025'!D262+'[1]BULANAN 2025'!D297+'[1]BULANAN 2025'!D333+'[1]BULANAN 2025'!D367+'[1]BULANAN 2025'!D402</f>
        <v>112652.725045</v>
      </c>
      <c r="E8" s="13">
        <f>D8*J8</f>
        <v>100260.92529005</v>
      </c>
      <c r="F8" s="13">
        <f>'[1]BULANAN 2025'!F262*12</f>
        <v>819.08946000000014</v>
      </c>
      <c r="G8" s="13">
        <f t="shared" ref="G8:G22" si="0">E8-F8</f>
        <v>99441.835830049997</v>
      </c>
      <c r="H8" s="14">
        <f t="shared" ref="H8:H21" si="1">I8/12</f>
        <v>5.2499999999999998E-2</v>
      </c>
      <c r="I8" s="15">
        <f>0.63</f>
        <v>0.63</v>
      </c>
      <c r="J8" s="16">
        <v>0.89</v>
      </c>
    </row>
    <row r="9" spans="2:10" x14ac:dyDescent="0.25">
      <c r="B9" s="10">
        <v>3</v>
      </c>
      <c r="C9" s="11" t="s">
        <v>16</v>
      </c>
      <c r="D9" s="17">
        <f>'[1]BULANAN 2025'!D13+'[1]BULANAN 2025'!D49+'[1]BULANAN 2025'!D86+'[1]BULANAN 2025'!D120+'[1]BULANAN 2025'!D153+'[1]BULANAN 2025'!D187+'[1]BULANAN 2025'!D226+'[1]BULANAN 2025'!D263+'[1]BULANAN 2025'!D298+'[1]BULANAN 2025'!D334+'[1]BULANAN 2025'!D368+'[1]BULANAN 2025'!D403</f>
        <v>2634.8688199999997</v>
      </c>
      <c r="E9" s="13">
        <f t="shared" ref="E9:E22" si="2">D9*J9</f>
        <v>2494.1668250119997</v>
      </c>
      <c r="F9" s="13">
        <f>'[1]BULANAN 2025'!F263*12</f>
        <v>12663.383080000001</v>
      </c>
      <c r="G9" s="13">
        <f t="shared" si="0"/>
        <v>-10169.216254988001</v>
      </c>
      <c r="H9" s="14">
        <f t="shared" si="1"/>
        <v>0.81166666666666665</v>
      </c>
      <c r="I9" s="15">
        <f>9.74</f>
        <v>9.74</v>
      </c>
      <c r="J9" s="16">
        <v>0.9466</v>
      </c>
    </row>
    <row r="10" spans="2:10" x14ac:dyDescent="0.25">
      <c r="B10" s="10">
        <v>4</v>
      </c>
      <c r="C10" s="11" t="s">
        <v>17</v>
      </c>
      <c r="D10" s="17">
        <f>'[1]BULANAN 2025'!D14+'[1]BULANAN 2025'!D50+'[1]BULANAN 2025'!D87+'[1]BULANAN 2025'!D121+'[1]BULANAN 2025'!D154+'[1]BULANAN 2025'!D188+'[1]BULANAN 2025'!D227+'[1]BULANAN 2025'!D264+'[1]BULANAN 2025'!D299+'[1]BULANAN 2025'!D335+'[1]BULANAN 2025'!D369+'[1]BULANAN 2025'!D404</f>
        <v>891.61744999999996</v>
      </c>
      <c r="E10" s="13">
        <f t="shared" si="2"/>
        <v>771.15993250499992</v>
      </c>
      <c r="F10" s="13">
        <f>'[1]BULANAN 2025'!F264*12</f>
        <v>223.62442399999998</v>
      </c>
      <c r="G10" s="13">
        <f t="shared" si="0"/>
        <v>547.53550850499994</v>
      </c>
      <c r="H10" s="14">
        <f t="shared" si="1"/>
        <v>1.4333333333333332E-2</v>
      </c>
      <c r="I10" s="18">
        <f>0.172</f>
        <v>0.17199999999999999</v>
      </c>
      <c r="J10" s="16">
        <v>0.8649</v>
      </c>
    </row>
    <row r="11" spans="2:10" x14ac:dyDescent="0.25">
      <c r="B11" s="10">
        <v>5</v>
      </c>
      <c r="C11" s="11" t="s">
        <v>18</v>
      </c>
      <c r="D11" s="17">
        <f>'[1]BULANAN 2025'!D15+'[1]BULANAN 2025'!D51+'[1]BULANAN 2025'!D88+'[1]BULANAN 2025'!D122+'[1]BULANAN 2025'!D155+'[1]BULANAN 2025'!D189+'[1]BULANAN 2025'!D228+'[1]BULANAN 2025'!D265+'[1]BULANAN 2025'!D300+'[1]BULANAN 2025'!D336+'[1]BULANAN 2025'!D370+'[1]BULANAN 2025'!D405</f>
        <v>1353.3025799999998</v>
      </c>
      <c r="E11" s="13">
        <f t="shared" si="2"/>
        <v>1258.5713993999998</v>
      </c>
      <c r="F11" s="13">
        <f>'[1]BULANAN 2025'!F265*12</f>
        <v>483.65282400000001</v>
      </c>
      <c r="G11" s="13">
        <f t="shared" si="0"/>
        <v>774.91857539999978</v>
      </c>
      <c r="H11" s="14">
        <f t="shared" si="1"/>
        <v>3.1E-2</v>
      </c>
      <c r="I11" s="18">
        <f>0.372</f>
        <v>0.372</v>
      </c>
      <c r="J11" s="16">
        <v>0.93</v>
      </c>
    </row>
    <row r="12" spans="2:10" x14ac:dyDescent="0.25">
      <c r="B12" s="10">
        <v>6</v>
      </c>
      <c r="C12" s="11" t="s">
        <v>19</v>
      </c>
      <c r="D12" s="17">
        <f>'[1]BULANAN 2025'!D16+'[1]BULANAN 2025'!D52+'[1]BULANAN 2025'!D89+'[1]BULANAN 2025'!D123+'[1]BULANAN 2025'!D156+'[1]BULANAN 2025'!D190+'[1]BULANAN 2025'!D229+'[1]BULANAN 2025'!D266+'[1]BULANAN 2025'!D301+'[1]BULANAN 2025'!D337+'[1]BULANAN 2025'!D371+'[1]BULANAN 2025'!D406</f>
        <v>20784.185800000003</v>
      </c>
      <c r="E12" s="13">
        <f t="shared" si="2"/>
        <v>19925.798926460004</v>
      </c>
      <c r="F12" s="13">
        <f>'[1]BULANAN 2025'!F266*12</f>
        <v>8450.9229999999989</v>
      </c>
      <c r="G12" s="13">
        <f t="shared" si="0"/>
        <v>11474.875926460005</v>
      </c>
      <c r="H12" s="14">
        <f t="shared" si="1"/>
        <v>0.54166666666666663</v>
      </c>
      <c r="I12" s="18">
        <f>6.5</f>
        <v>6.5</v>
      </c>
      <c r="J12" s="16">
        <v>0.9587</v>
      </c>
    </row>
    <row r="13" spans="2:10" x14ac:dyDescent="0.25">
      <c r="B13" s="10">
        <v>7</v>
      </c>
      <c r="C13" s="11" t="s">
        <v>20</v>
      </c>
      <c r="D13" s="17">
        <f>'[1]BULANAN 2025'!D17+'[1]BULANAN 2025'!D53+'[1]BULANAN 2025'!D90+'[1]BULANAN 2025'!D124+'[1]BULANAN 2025'!D157+'[1]BULANAN 2025'!D191+'[1]BULANAN 2025'!D230+'[1]BULANAN 2025'!D267+'[1]BULANAN 2025'!D302+'[1]BULANAN 2025'!D338+'[1]BULANAN 2025'!D372+'[1]BULANAN 2025'!D407</f>
        <v>792.97168858999999</v>
      </c>
      <c r="E13" s="13">
        <f t="shared" si="2"/>
        <v>697.81508595920002</v>
      </c>
      <c r="F13" s="13">
        <f>'[1]BULANAN 2025'!F267*12</f>
        <v>1300.1419999999998</v>
      </c>
      <c r="G13" s="13">
        <f t="shared" si="0"/>
        <v>-602.32691404079981</v>
      </c>
      <c r="H13" s="14">
        <f t="shared" si="1"/>
        <v>8.3333333333333329E-2</v>
      </c>
      <c r="I13" s="18">
        <f>1</f>
        <v>1</v>
      </c>
      <c r="J13" s="16">
        <v>0.88</v>
      </c>
    </row>
    <row r="14" spans="2:10" x14ac:dyDescent="0.25">
      <c r="B14" s="10">
        <v>8</v>
      </c>
      <c r="C14" s="11" t="s">
        <v>21</v>
      </c>
      <c r="D14" s="17">
        <f>'[1]BULANAN 2025'!D18+'[1]BULANAN 2025'!D54+'[1]BULANAN 2025'!D91+'[1]BULANAN 2025'!D125+'[1]BULANAN 2025'!D158+'[1]BULANAN 2025'!D192+'[1]BULANAN 2025'!D231+'[1]BULANAN 2025'!D268+'[1]BULANAN 2025'!D303+'[1]BULANAN 2025'!D339+'[1]BULANAN 2025'!D373+'[1]BULANAN 2025'!D408</f>
        <v>3135.9942500000002</v>
      </c>
      <c r="E14" s="13">
        <f t="shared" si="2"/>
        <v>3105.2615063500002</v>
      </c>
      <c r="F14" s="13">
        <f>'[1]BULANAN 2025'!F268*12</f>
        <v>9181.6028040000019</v>
      </c>
      <c r="G14" s="13">
        <f t="shared" si="0"/>
        <v>-6076.3412976500022</v>
      </c>
      <c r="H14" s="14">
        <f t="shared" si="1"/>
        <v>0.58850000000000002</v>
      </c>
      <c r="I14" s="19">
        <f>7.062</f>
        <v>7.0620000000000003</v>
      </c>
      <c r="J14" s="20">
        <v>0.99019999999999997</v>
      </c>
    </row>
    <row r="15" spans="2:10" x14ac:dyDescent="0.25">
      <c r="B15" s="10">
        <v>9</v>
      </c>
      <c r="C15" s="11" t="s">
        <v>22</v>
      </c>
      <c r="D15" s="17">
        <f>'[1]BULANAN 2025'!D19+'[1]BULANAN 2025'!D55+'[1]BULANAN 2025'!D92+'[1]BULANAN 2025'!D126+'[1]BULANAN 2025'!D159+'[1]BULANAN 2025'!D193+'[1]BULANAN 2025'!D232+'[1]BULANAN 2025'!D269+'[1]BULANAN 2025'!D304+'[1]BULANAN 2025'!D340+'[1]BULANAN 2025'!D374+'[1]BULANAN 2025'!D409</f>
        <v>384552.07357019995</v>
      </c>
      <c r="E15" s="13">
        <f t="shared" si="2"/>
        <v>365324.46989168995</v>
      </c>
      <c r="F15" s="13">
        <f>'[1]BULANAN 2025'!F269*12</f>
        <v>8190.8946000000005</v>
      </c>
      <c r="G15" s="13">
        <f t="shared" si="0"/>
        <v>357133.57529168995</v>
      </c>
      <c r="H15" s="14">
        <f t="shared" si="1"/>
        <v>0.52500000000000002</v>
      </c>
      <c r="I15" s="15">
        <f>6.3</f>
        <v>6.3</v>
      </c>
      <c r="J15" s="20">
        <v>0.95</v>
      </c>
    </row>
    <row r="16" spans="2:10" x14ac:dyDescent="0.25">
      <c r="B16" s="10">
        <v>10</v>
      </c>
      <c r="C16" s="11" t="s">
        <v>23</v>
      </c>
      <c r="D16" s="17">
        <f>'[1]BULANAN 2025'!D20+'[1]BULANAN 2025'!D56+'[1]BULANAN 2025'!D93+'[1]BULANAN 2025'!D127+'[1]BULANAN 2025'!D160+'[1]BULANAN 2025'!D194+'[1]BULANAN 2025'!D233+'[1]BULANAN 2025'!D270+'[1]BULANAN 2025'!D305+'[1]BULANAN 2025'!D341+'[1]BULANAN 2025'!D375+'[1]BULANAN 2025'!D410</f>
        <v>29806.613698800003</v>
      </c>
      <c r="E16" s="13">
        <f t="shared" si="2"/>
        <v>29195.578117974605</v>
      </c>
      <c r="F16" s="13">
        <f>'[1]BULANAN 2025'!F270*12</f>
        <v>9375.3239620000004</v>
      </c>
      <c r="G16" s="13">
        <f t="shared" si="0"/>
        <v>19820.254155974602</v>
      </c>
      <c r="H16" s="14">
        <f t="shared" si="1"/>
        <v>5.0076388888888886E-2</v>
      </c>
      <c r="I16" s="15">
        <f>7.211/12</f>
        <v>0.60091666666666665</v>
      </c>
      <c r="J16" s="20">
        <v>0.97950000000000004</v>
      </c>
    </row>
    <row r="17" spans="2:10" x14ac:dyDescent="0.25">
      <c r="B17" s="10">
        <v>11</v>
      </c>
      <c r="C17" s="11" t="s">
        <v>24</v>
      </c>
      <c r="D17" s="17">
        <f>'[1]BULANAN 2025'!D21+'[1]BULANAN 2025'!D57+'[1]BULANAN 2025'!D94+'[1]BULANAN 2025'!D128+'[1]BULANAN 2025'!D161+'[1]BULANAN 2025'!D195+'[1]BULANAN 2025'!D234+'[1]BULANAN 2025'!D271+'[1]BULANAN 2025'!D306+'[1]BULANAN 2025'!D342+'[1]BULANAN 2025'!D376+'[1]BULANAN 2025'!D411</f>
        <v>12310.568503984003</v>
      </c>
      <c r="E17" s="13">
        <f t="shared" si="2"/>
        <v>10377.809248858513</v>
      </c>
      <c r="F17" s="13">
        <f>'[1]BULANAN 2025'!F271*12</f>
        <v>2730.2982000000006</v>
      </c>
      <c r="G17" s="13">
        <f t="shared" si="0"/>
        <v>7647.5110488585124</v>
      </c>
      <c r="H17" s="14">
        <f t="shared" si="1"/>
        <v>1.4583333333333335E-2</v>
      </c>
      <c r="I17" s="15">
        <f>2.1/12</f>
        <v>0.17500000000000002</v>
      </c>
      <c r="J17" s="20">
        <v>0.84299999999999997</v>
      </c>
    </row>
    <row r="18" spans="2:10" x14ac:dyDescent="0.25">
      <c r="B18" s="10">
        <v>12</v>
      </c>
      <c r="C18" s="11" t="s">
        <v>25</v>
      </c>
      <c r="D18" s="17">
        <f>'[1]BULANAN 2025'!D22+'[1]BULANAN 2025'!D58+'[1]BULANAN 2025'!D95+'[1]BULANAN 2025'!D129+'[1]BULANAN 2025'!D162+'[1]BULANAN 2025'!D196+'[1]BULANAN 2025'!D235+'[1]BULANAN 2025'!D272+'[1]BULANAN 2025'!D307+'[1]BULANAN 2025'!D343+'[1]BULANAN 2025'!D377+'[1]BULANAN 2025'!D412</f>
        <v>30374.8105</v>
      </c>
      <c r="E18" s="13">
        <f t="shared" si="2"/>
        <v>29463.566185</v>
      </c>
      <c r="F18" s="13">
        <f>'[1]BULANAN 2025'!F272*12</f>
        <v>20282.215199999999</v>
      </c>
      <c r="G18" s="13">
        <f t="shared" si="0"/>
        <v>9181.3509850000009</v>
      </c>
      <c r="H18" s="14">
        <f t="shared" si="1"/>
        <v>1.3</v>
      </c>
      <c r="I18" s="15">
        <f>15.6</f>
        <v>15.6</v>
      </c>
      <c r="J18" s="20">
        <v>0.97</v>
      </c>
    </row>
    <row r="19" spans="2:10" x14ac:dyDescent="0.25">
      <c r="B19" s="10">
        <v>13</v>
      </c>
      <c r="C19" s="11" t="s">
        <v>26</v>
      </c>
      <c r="D19" s="17">
        <f>'[1]BULANAN 2025'!D23+'[1]BULANAN 2025'!D59+'[1]BULANAN 2025'!D96+'[1]BULANAN 2025'!D130+'[1]BULANAN 2025'!D163+'[1]BULANAN 2025'!D197+'[1]BULANAN 2025'!D236+'[1]BULANAN 2025'!D273+'[1]BULANAN 2025'!D308+'[1]BULANAN 2025'!D344+'[1]BULANAN 2025'!D378+'[1]BULANAN 2025'!D413</f>
        <v>1034.5243674000001</v>
      </c>
      <c r="E19" s="13">
        <f t="shared" si="2"/>
        <v>1003.488636378</v>
      </c>
      <c r="F19" s="13">
        <f>'[1]BULANAN 2025'!F273*12</f>
        <v>2481.9710779999996</v>
      </c>
      <c r="G19" s="13">
        <f t="shared" si="0"/>
        <v>-1478.4824416219994</v>
      </c>
      <c r="H19" s="14">
        <f t="shared" si="1"/>
        <v>0.15908333333333333</v>
      </c>
      <c r="I19" s="18">
        <f>1.909</f>
        <v>1.909</v>
      </c>
      <c r="J19" s="16">
        <v>0.97</v>
      </c>
    </row>
    <row r="20" spans="2:10" x14ac:dyDescent="0.25">
      <c r="B20" s="10">
        <v>14</v>
      </c>
      <c r="C20" s="11" t="s">
        <v>27</v>
      </c>
      <c r="D20" s="17">
        <f>'[1]BULANAN 2025'!D24+'[1]BULANAN 2025'!D60+'[1]BULANAN 2025'!D97+'[1]BULANAN 2025'!D131+'[1]BULANAN 2025'!D164+'[1]BULANAN 2025'!D198+'[1]BULANAN 2025'!D237+'[1]BULANAN 2025'!D274+'[1]BULANAN 2025'!D309+'[1]BULANAN 2025'!D345+'[1]BULANAN 2025'!D379+'[1]BULANAN 2025'!D414</f>
        <v>1183.0702577999998</v>
      </c>
      <c r="E20" s="13">
        <f t="shared" si="2"/>
        <v>1171.2395552219998</v>
      </c>
      <c r="F20" s="13">
        <f>'[1]BULANAN 2025'!F274*12</f>
        <v>4745.5182999999997</v>
      </c>
      <c r="G20" s="13">
        <f t="shared" si="0"/>
        <v>-3574.2787447780001</v>
      </c>
      <c r="H20" s="14">
        <f t="shared" si="1"/>
        <v>0.30416666666666664</v>
      </c>
      <c r="I20" s="18">
        <f>3.65</f>
        <v>3.65</v>
      </c>
      <c r="J20" s="16">
        <v>0.99</v>
      </c>
    </row>
    <row r="21" spans="2:10" x14ac:dyDescent="0.25">
      <c r="B21" s="10">
        <v>15</v>
      </c>
      <c r="C21" s="11" t="s">
        <v>28</v>
      </c>
      <c r="D21" s="17">
        <f>'[1]BULANAN 2025'!D25+'[1]BULANAN 2025'!D61+'[1]BULANAN 2025'!D98+'[1]BULANAN 2025'!D132+'[1]BULANAN 2025'!D165+'[1]BULANAN 2025'!D199+'[1]BULANAN 2025'!D238+'[1]BULANAN 2025'!D275+'[1]BULANAN 2025'!D310+'[1]BULANAN 2025'!D346+'[1]BULANAN 2025'!D380+'[1]BULANAN 2025'!D415</f>
        <v>347.55500000000001</v>
      </c>
      <c r="E21" s="13">
        <f t="shared" si="2"/>
        <v>337.12835000000001</v>
      </c>
      <c r="F21" s="13">
        <f>'[1]BULANAN 2025'!F275*12</f>
        <v>2862.9126839999999</v>
      </c>
      <c r="G21" s="13">
        <f t="shared" si="0"/>
        <v>-2525.7843339999999</v>
      </c>
      <c r="H21" s="14">
        <f t="shared" si="1"/>
        <v>0.1835</v>
      </c>
      <c r="I21" s="15">
        <f>2.202</f>
        <v>2.202</v>
      </c>
      <c r="J21" s="20">
        <v>0.97</v>
      </c>
    </row>
    <row r="22" spans="2:10" x14ac:dyDescent="0.25">
      <c r="B22" s="10">
        <v>16</v>
      </c>
      <c r="C22" s="11" t="s">
        <v>29</v>
      </c>
      <c r="D22" s="17">
        <v>0</v>
      </c>
      <c r="E22" s="21">
        <f t="shared" si="2"/>
        <v>0</v>
      </c>
      <c r="F22" s="21" t="e">
        <f>#REF!*I22/1000</f>
        <v>#REF!</v>
      </c>
      <c r="G22" s="21" t="e">
        <f t="shared" si="0"/>
        <v>#REF!</v>
      </c>
      <c r="H22" s="21"/>
      <c r="I22" s="22">
        <f>11.58/12</f>
        <v>0.96499999999999997</v>
      </c>
      <c r="J22" s="23">
        <f>0.8*100%</f>
        <v>0.8</v>
      </c>
    </row>
    <row r="25" spans="2:10" x14ac:dyDescent="0.25">
      <c r="B25" s="24" t="s">
        <v>30</v>
      </c>
      <c r="C25" s="24"/>
      <c r="D25" s="25"/>
      <c r="E25" s="25"/>
      <c r="F25" s="26"/>
      <c r="G25" s="26"/>
      <c r="H25" s="26"/>
      <c r="I25" s="27"/>
      <c r="J25" s="28"/>
    </row>
    <row r="26" spans="2:10" x14ac:dyDescent="0.25">
      <c r="B26" s="29" t="s">
        <v>31</v>
      </c>
      <c r="C26" s="29"/>
      <c r="D26" s="29"/>
      <c r="E26" s="29"/>
      <c r="F26" s="29"/>
      <c r="G26" s="29"/>
      <c r="H26" s="29"/>
      <c r="I26" s="29"/>
      <c r="J26" s="29"/>
    </row>
    <row r="27" spans="2:10" x14ac:dyDescent="0.25">
      <c r="B27" s="30" t="s">
        <v>32</v>
      </c>
      <c r="C27" s="30"/>
      <c r="D27" s="30"/>
      <c r="E27" s="30"/>
      <c r="F27" s="30"/>
      <c r="G27" s="30"/>
      <c r="H27" s="30"/>
      <c r="I27" s="28"/>
      <c r="J27" s="28"/>
    </row>
    <row r="28" spans="2:10" x14ac:dyDescent="0.25">
      <c r="B28" s="31" t="s">
        <v>33</v>
      </c>
      <c r="C28" s="31"/>
      <c r="D28" s="31"/>
      <c r="E28" s="32"/>
      <c r="F28" s="33"/>
      <c r="G28" s="31"/>
      <c r="H28" s="31"/>
      <c r="I28" s="28"/>
      <c r="J28" s="28"/>
    </row>
    <row r="29" spans="2:10" x14ac:dyDescent="0.25">
      <c r="B29" s="31" t="s">
        <v>34</v>
      </c>
      <c r="C29" s="31"/>
      <c r="D29" s="31"/>
      <c r="E29" s="32"/>
      <c r="F29" s="33"/>
      <c r="G29" s="31"/>
      <c r="H29" s="31"/>
      <c r="I29" s="28"/>
      <c r="J29" s="28"/>
    </row>
    <row r="30" spans="2:10" x14ac:dyDescent="0.25">
      <c r="B30" s="31" t="s">
        <v>35</v>
      </c>
      <c r="C30" s="31"/>
      <c r="D30" s="31"/>
      <c r="E30" s="34">
        <v>1300142</v>
      </c>
      <c r="F30" s="33" t="s">
        <v>36</v>
      </c>
      <c r="G30" s="31"/>
      <c r="H30" s="31"/>
      <c r="I30" s="28"/>
      <c r="J30" s="28"/>
    </row>
    <row r="31" spans="2:10" x14ac:dyDescent="0.25">
      <c r="B31" s="31" t="s">
        <v>37</v>
      </c>
      <c r="C31" s="31"/>
      <c r="D31" s="31"/>
      <c r="E31" s="31"/>
      <c r="F31" s="31"/>
      <c r="G31" s="31"/>
      <c r="H31" s="31"/>
      <c r="I31" s="28"/>
      <c r="J31" s="28"/>
    </row>
    <row r="32" spans="2:10" x14ac:dyDescent="0.25">
      <c r="B32" s="35"/>
      <c r="C32" s="31" t="s">
        <v>38</v>
      </c>
      <c r="D32" s="35"/>
      <c r="E32" s="35"/>
      <c r="F32" s="35"/>
      <c r="G32" s="35"/>
      <c r="H32" s="35"/>
      <c r="I32" s="35"/>
      <c r="J32" s="35"/>
    </row>
  </sheetData>
  <mergeCells count="6">
    <mergeCell ref="B26:J26"/>
    <mergeCell ref="B25:C25"/>
    <mergeCell ref="B1:J1"/>
    <mergeCell ref="B2:J2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2026-08-28T01:00:22Z</dcterms:created>
  <dcterms:modified xsi:type="dcterms:W3CDTF">2026-08-28T01:02:19Z</dcterms:modified>
</cp:coreProperties>
</file>