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05" yWindow="-105" windowWidth="20730" windowHeight="11760"/>
  </bookViews>
  <sheets>
    <sheet name="Form E.81 Kec. Cawas New" sheetId="4" r:id="rId1"/>
    <sheet name="TRIWULAN I" sheetId="3" state="hidden" r:id="rId2"/>
  </sheets>
  <definedNames>
    <definedName name="_xlnm.Print_Area" localSheetId="0">'Form E.81 Kec. Cawas New'!$A$1:$X$104</definedName>
    <definedName name="_xlnm.Print_Area" localSheetId="1">'TRIWULAN I'!$A$1:$AB$93</definedName>
    <definedName name="_xlnm.Print_Titles" localSheetId="0">'Form E.81 Kec. Cawas New'!$7:$9</definedName>
    <definedName name="_xlnm.Print_Titles" localSheetId="1">'TRIWULAN I'!$6:$8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65" i="4" l="1"/>
  <c r="X39" i="4"/>
  <c r="W65" i="4"/>
  <c r="W39" i="4"/>
  <c r="E63" i="4"/>
  <c r="F26" i="4"/>
  <c r="F14" i="4"/>
  <c r="E11" i="4"/>
  <c r="F11" i="4"/>
  <c r="F72" i="4"/>
  <c r="F63" i="4"/>
  <c r="L80" i="4"/>
  <c r="J80" i="4"/>
  <c r="K80" i="4"/>
  <c r="I80" i="4"/>
  <c r="E80" i="4"/>
  <c r="F80" i="4"/>
  <c r="H59" i="4"/>
  <c r="L60" i="4"/>
  <c r="J60" i="4"/>
  <c r="K60" i="4"/>
  <c r="K59" i="4" s="1"/>
  <c r="I60" i="4"/>
  <c r="F60" i="4"/>
  <c r="L63" i="4"/>
  <c r="I63" i="4"/>
  <c r="M60" i="4"/>
  <c r="N60" i="4"/>
  <c r="E60" i="4"/>
  <c r="I51" i="4"/>
  <c r="E33" i="4"/>
  <c r="K33" i="4"/>
  <c r="I33" i="4"/>
  <c r="E29" i="4"/>
  <c r="K29" i="4"/>
  <c r="I29" i="4"/>
  <c r="K26" i="4"/>
  <c r="I26" i="4"/>
  <c r="E26" i="4"/>
  <c r="K19" i="4"/>
  <c r="I19" i="4"/>
  <c r="K14" i="4"/>
  <c r="I14" i="4"/>
  <c r="I44" i="4"/>
  <c r="I11" i="4"/>
  <c r="J14" i="4"/>
  <c r="J11" i="4"/>
  <c r="V88" i="4"/>
  <c r="X88" i="4" s="1"/>
  <c r="U88" i="4"/>
  <c r="W88" i="4" s="1"/>
  <c r="V84" i="4"/>
  <c r="X84" i="4" s="1"/>
  <c r="U84" i="4"/>
  <c r="W84" i="4" s="1"/>
  <c r="V83" i="4"/>
  <c r="X83" i="4" s="1"/>
  <c r="U83" i="4"/>
  <c r="W83" i="4" s="1"/>
  <c r="V82" i="4"/>
  <c r="X82" i="4" s="1"/>
  <c r="U82" i="4"/>
  <c r="W82" i="4" s="1"/>
  <c r="J72" i="4"/>
  <c r="J71" i="4" s="1"/>
  <c r="J63" i="4"/>
  <c r="V61" i="4"/>
  <c r="X61" i="4" s="1"/>
  <c r="U61" i="4"/>
  <c r="W61" i="4" s="1"/>
  <c r="V37" i="4"/>
  <c r="X37" i="4" s="1"/>
  <c r="U37" i="4"/>
  <c r="W37" i="4" s="1"/>
  <c r="E19" i="4"/>
  <c r="U32" i="4"/>
  <c r="M23" i="4"/>
  <c r="M24" i="4"/>
  <c r="V81" i="4"/>
  <c r="X81" i="4" s="1"/>
  <c r="U81" i="4"/>
  <c r="W81" i="4" s="1"/>
  <c r="V73" i="4"/>
  <c r="X73" i="4" s="1"/>
  <c r="X75" i="4" s="1"/>
  <c r="U73" i="4"/>
  <c r="W73" i="4" s="1"/>
  <c r="W75" i="4" s="1"/>
  <c r="V52" i="4"/>
  <c r="X52" i="4" s="1"/>
  <c r="U52" i="4"/>
  <c r="W52" i="4" s="1"/>
  <c r="V53" i="4"/>
  <c r="X53" i="4" s="1"/>
  <c r="U53" i="4"/>
  <c r="W53" i="4" s="1"/>
  <c r="V45" i="4"/>
  <c r="X45" i="4" s="1"/>
  <c r="X46" i="4" s="1"/>
  <c r="U45" i="4"/>
  <c r="W45" i="4" s="1"/>
  <c r="W46" i="4" s="1"/>
  <c r="E59" i="4" l="1"/>
  <c r="L59" i="4"/>
  <c r="J59" i="4"/>
  <c r="I59" i="4"/>
  <c r="F59" i="4"/>
  <c r="K10" i="4"/>
  <c r="I10" i="4"/>
  <c r="W91" i="4"/>
  <c r="X91" i="4"/>
  <c r="X54" i="4"/>
  <c r="U15" i="4" l="1"/>
  <c r="W15" i="4" s="1"/>
  <c r="V15" i="4"/>
  <c r="X15" i="4" s="1"/>
  <c r="V16" i="4"/>
  <c r="X16" i="4" s="1"/>
  <c r="V20" i="4"/>
  <c r="X20" i="4" s="1"/>
  <c r="V21" i="4"/>
  <c r="X21" i="4" s="1"/>
  <c r="V22" i="4"/>
  <c r="X22" i="4" s="1"/>
  <c r="V23" i="4"/>
  <c r="X23" i="4" s="1"/>
  <c r="V24" i="4"/>
  <c r="X24" i="4" s="1"/>
  <c r="V25" i="4"/>
  <c r="X25" i="4" s="1"/>
  <c r="V27" i="4"/>
  <c r="X27" i="4" s="1"/>
  <c r="V28" i="4"/>
  <c r="X28" i="4" s="1"/>
  <c r="V30" i="4"/>
  <c r="X30" i="4" s="1"/>
  <c r="V31" i="4"/>
  <c r="X31" i="4" s="1"/>
  <c r="V32" i="4"/>
  <c r="X32" i="4" s="1"/>
  <c r="V34" i="4"/>
  <c r="X34" i="4" s="1"/>
  <c r="V35" i="4"/>
  <c r="X35" i="4" s="1"/>
  <c r="V36" i="4"/>
  <c r="X36" i="4" s="1"/>
  <c r="V38" i="4"/>
  <c r="U16" i="4"/>
  <c r="W16" i="4" s="1"/>
  <c r="U20" i="4"/>
  <c r="W20" i="4" s="1"/>
  <c r="U21" i="4"/>
  <c r="W21" i="4" s="1"/>
  <c r="U22" i="4"/>
  <c r="W22" i="4" s="1"/>
  <c r="U23" i="4"/>
  <c r="W23" i="4" s="1"/>
  <c r="U24" i="4"/>
  <c r="W24" i="4" s="1"/>
  <c r="U25" i="4"/>
  <c r="W25" i="4" s="1"/>
  <c r="U27" i="4"/>
  <c r="W27" i="4" s="1"/>
  <c r="U28" i="4"/>
  <c r="W28" i="4" s="1"/>
  <c r="U30" i="4"/>
  <c r="W30" i="4" s="1"/>
  <c r="U31" i="4"/>
  <c r="W31" i="4" s="1"/>
  <c r="W32" i="4"/>
  <c r="U34" i="4"/>
  <c r="W34" i="4" s="1"/>
  <c r="U35" i="4"/>
  <c r="W35" i="4" s="1"/>
  <c r="U36" i="4"/>
  <c r="W36" i="4" s="1"/>
  <c r="U38" i="4"/>
  <c r="W38" i="4" s="1"/>
  <c r="M80" i="4"/>
  <c r="U80" i="4" s="1"/>
  <c r="K79" i="4"/>
  <c r="I79" i="4"/>
  <c r="E79" i="4"/>
  <c r="M72" i="4"/>
  <c r="U72" i="4" s="1"/>
  <c r="K72" i="4"/>
  <c r="K71" i="4" s="1"/>
  <c r="I71" i="4"/>
  <c r="E72" i="4"/>
  <c r="E71" i="4" s="1"/>
  <c r="U60" i="4"/>
  <c r="M51" i="4"/>
  <c r="U51" i="4" s="1"/>
  <c r="K51" i="4"/>
  <c r="K50" i="4" s="1"/>
  <c r="I50" i="4"/>
  <c r="E51" i="4"/>
  <c r="E50" i="4" s="1"/>
  <c r="M44" i="4"/>
  <c r="U44" i="4" s="1"/>
  <c r="K44" i="4"/>
  <c r="K43" i="4" s="1"/>
  <c r="I43" i="4"/>
  <c r="E44" i="4"/>
  <c r="E43" i="4" s="1"/>
  <c r="M33" i="4"/>
  <c r="U33" i="4" s="1"/>
  <c r="M29" i="4"/>
  <c r="U29" i="4" s="1"/>
  <c r="M26" i="4"/>
  <c r="U26" i="4" s="1"/>
  <c r="M19" i="4"/>
  <c r="U19" i="4" s="1"/>
  <c r="M14" i="4"/>
  <c r="U14" i="4" s="1"/>
  <c r="W26" i="4" l="1"/>
  <c r="W44" i="4"/>
  <c r="W33" i="4"/>
  <c r="W80" i="4"/>
  <c r="W51" i="4"/>
  <c r="M43" i="4"/>
  <c r="U43" i="4" s="1"/>
  <c r="W43" i="4" s="1"/>
  <c r="W60" i="4"/>
  <c r="M71" i="4"/>
  <c r="U71" i="4" s="1"/>
  <c r="W71" i="4" s="1"/>
  <c r="M79" i="4"/>
  <c r="U79" i="4" s="1"/>
  <c r="W79" i="4" s="1"/>
  <c r="W72" i="4"/>
  <c r="M59" i="4"/>
  <c r="U59" i="4" s="1"/>
  <c r="W59" i="4" s="1"/>
  <c r="M50" i="4"/>
  <c r="U50" i="4" s="1"/>
  <c r="W50" i="4" s="1"/>
  <c r="W29" i="4"/>
  <c r="W19" i="4"/>
  <c r="W14" i="4"/>
  <c r="M10" i="4"/>
  <c r="U10" i="4" s="1"/>
  <c r="W10" i="4" l="1"/>
  <c r="N80" i="4"/>
  <c r="V80" i="4" s="1"/>
  <c r="F79" i="4"/>
  <c r="J79" i="4"/>
  <c r="F71" i="4"/>
  <c r="N72" i="4"/>
  <c r="V60" i="4"/>
  <c r="F51" i="4"/>
  <c r="F50" i="4" s="1"/>
  <c r="J51" i="4"/>
  <c r="J50" i="4" s="1"/>
  <c r="N51" i="4"/>
  <c r="V51" i="4" s="1"/>
  <c r="F44" i="4"/>
  <c r="J44" i="4"/>
  <c r="J43" i="4" s="1"/>
  <c r="N44" i="4"/>
  <c r="V44" i="4" s="1"/>
  <c r="F33" i="4"/>
  <c r="J33" i="4"/>
  <c r="N33" i="4"/>
  <c r="V33" i="4" s="1"/>
  <c r="F29" i="4"/>
  <c r="J29" i="4"/>
  <c r="N29" i="4"/>
  <c r="V29" i="4" s="1"/>
  <c r="J26" i="4"/>
  <c r="N26" i="4"/>
  <c r="V26" i="4" s="1"/>
  <c r="N19" i="4"/>
  <c r="V19" i="4" s="1"/>
  <c r="F19" i="4"/>
  <c r="J19" i="4"/>
  <c r="N14" i="4"/>
  <c r="V14" i="4" s="1"/>
  <c r="L79" i="4"/>
  <c r="L72" i="4"/>
  <c r="L71" i="4" s="1"/>
  <c r="L51" i="4"/>
  <c r="L50" i="4" s="1"/>
  <c r="L44" i="4"/>
  <c r="L43" i="4" s="1"/>
  <c r="L33" i="4"/>
  <c r="L29" i="4"/>
  <c r="L26" i="4"/>
  <c r="L19" i="4"/>
  <c r="L14" i="4"/>
  <c r="W54" i="4"/>
  <c r="F43" i="4"/>
  <c r="E14" i="4" l="1"/>
  <c r="E10" i="4" s="1"/>
  <c r="F10" i="4"/>
  <c r="L10" i="4"/>
  <c r="F95" i="4" s="1"/>
  <c r="J10" i="4"/>
  <c r="X14" i="4"/>
  <c r="X19" i="4"/>
  <c r="X51" i="4"/>
  <c r="N59" i="4"/>
  <c r="V59" i="4" s="1"/>
  <c r="X59" i="4" s="1"/>
  <c r="X44" i="4"/>
  <c r="N50" i="4"/>
  <c r="V50" i="4" s="1"/>
  <c r="X50" i="4" s="1"/>
  <c r="N71" i="4"/>
  <c r="V71" i="4" s="1"/>
  <c r="X71" i="4" s="1"/>
  <c r="V72" i="4"/>
  <c r="X72" i="4" s="1"/>
  <c r="X80" i="4"/>
  <c r="X26" i="4"/>
  <c r="X29" i="4"/>
  <c r="X33" i="4"/>
  <c r="X60" i="4"/>
  <c r="N79" i="4"/>
  <c r="V79" i="4" s="1"/>
  <c r="X79" i="4" s="1"/>
  <c r="N43" i="4"/>
  <c r="V43" i="4" s="1"/>
  <c r="X43" i="4" s="1"/>
  <c r="N10" i="4"/>
  <c r="V10" i="4" s="1"/>
  <c r="F96" i="4" l="1"/>
  <c r="F97" i="4" s="1"/>
  <c r="X10" i="4"/>
  <c r="K11" i="3"/>
  <c r="K14" i="3"/>
  <c r="K21" i="3"/>
  <c r="K24" i="3"/>
  <c r="K28" i="3"/>
  <c r="K38" i="3"/>
  <c r="K37" i="3" s="1"/>
  <c r="K45" i="3"/>
  <c r="K44" i="3" s="1"/>
  <c r="K54" i="3"/>
  <c r="K53" i="3" s="1"/>
  <c r="K63" i="3"/>
  <c r="K62" i="3" s="1"/>
  <c r="K70" i="3"/>
  <c r="K69" i="3" s="1"/>
  <c r="K10" i="3" l="1"/>
  <c r="K9" i="3" s="1"/>
  <c r="Y40" i="3"/>
  <c r="H37" i="3"/>
  <c r="F37" i="3"/>
  <c r="H69" i="3" l="1"/>
  <c r="F69" i="3"/>
  <c r="H62" i="3"/>
  <c r="F62" i="3"/>
  <c r="H53" i="3"/>
  <c r="F53" i="3"/>
  <c r="H44" i="3"/>
  <c r="F44" i="3"/>
  <c r="H10" i="3"/>
  <c r="F10" i="3"/>
  <c r="F80" i="3" l="1"/>
  <c r="X56" i="3"/>
  <c r="X48" i="3"/>
  <c r="Y76" i="3"/>
  <c r="Y48" i="3" l="1"/>
  <c r="X76" i="3"/>
  <c r="Y56" i="3"/>
  <c r="X65" i="3"/>
  <c r="Y65" i="3"/>
  <c r="F81" i="3" l="1"/>
  <c r="F82" i="3" s="1"/>
  <c r="Y33" i="3"/>
  <c r="X40" i="3" l="1"/>
</calcChain>
</file>

<file path=xl/comments1.xml><?xml version="1.0" encoding="utf-8"?>
<comments xmlns="http://schemas.openxmlformats.org/spreadsheetml/2006/main">
  <authors>
    <author>Reza</author>
    <author>asus</author>
    <author>HP</author>
    <author>Windows User</author>
  </authors>
  <commentList>
    <comment ref="C4" authorId="0">
      <text>
        <r>
          <rPr>
            <b/>
            <sz val="12"/>
            <color indexed="81"/>
            <rFont val="Tahoma"/>
            <family val="2"/>
          </rPr>
          <t>Diisi nama perangkat daerah</t>
        </r>
      </text>
    </comment>
    <comment ref="A6" authorId="1">
      <text>
        <r>
          <rPr>
            <sz val="16"/>
            <color indexed="81"/>
            <rFont val="Tahoma"/>
            <family val="2"/>
          </rPr>
          <t xml:space="preserve">
diisikan nomor urut prog/keg sesuai yang tercantum dalam renja PD </t>
        </r>
      </text>
    </comment>
    <comment ref="C6" authorId="2">
      <text>
        <r>
          <rPr>
            <b/>
            <sz val="16"/>
            <color indexed="81"/>
            <rFont val="Tahoma"/>
            <family val="2"/>
          </rPr>
          <t xml:space="preserve">Jenis indikator kinerja program/ /kegiatan/sub kegiatan
sesuai dengan yang tercantum di dalam Renja Perangkat 
Daerah </t>
        </r>
        <r>
          <rPr>
            <sz val="16"/>
            <color indexed="81"/>
            <rFont val="Tahoma"/>
            <family val="2"/>
          </rPr>
          <t xml:space="preserve">
</t>
        </r>
        <r>
          <rPr>
            <sz val="9"/>
            <color indexed="81"/>
            <rFont val="Tahoma"/>
            <family val="2"/>
          </rPr>
          <t xml:space="preserve">
</t>
        </r>
      </text>
    </comment>
    <comment ref="E6" authorId="2">
      <text>
        <r>
          <rPr>
            <b/>
            <sz val="15"/>
            <color indexed="81"/>
            <rFont val="Tahoma"/>
            <family val="2"/>
          </rPr>
          <t xml:space="preserve">Untuk baris program diisi dengan jumlah/besaran target kinerja 
(K) dan anggaran indikatif (Rp) untuk setiap program sesuai 
dengan yang tercantum dalam Renstra Perangkat Daerah
sampai dengan akhir periode Renstra Perangkat 
Daerah;
 Untuk baris kegiatan diisi dengan jumlah/besaran target kinerja 
(K) dan anggaran indikatif (Rp) untuk setiap kegiatan sesuai 
dengan yang tercantum dalam Renstra Perangkat Daerah
sampai dengan akhir periode Renstra Perangkat 
Daerah ;
 Jumlah/besaran keluaran yang ditargetkan dari seluruh 
kegiatan pada program yang direncanakan harus berkaitan, 
berkorelasi dan/atau berkontribusi terhadap pencapaian hasil 
program yang tercantum dalam Renstra Perangkat Daerah
</t>
        </r>
      </text>
    </comment>
    <comment ref="G6" authorId="2">
      <text>
        <r>
          <rPr>
            <b/>
            <sz val="15"/>
            <color indexed="81"/>
            <rFont val="Tahoma"/>
            <family val="2"/>
          </rPr>
          <t xml:space="preserve">Angka tahun ditulis sesuai dengan angka pada tahun n-1;
 Untuk baris program diisi dengan realisasi jumlah kinerja (K) dan 
penyerapan anggaran (Rp) program yang telah dicapai mulai dari 
tahun pertama Renstra Perangkat Daerah 
sampai dengan tahun n-1;
</t>
        </r>
      </text>
    </comment>
    <comment ref="I6" authorId="2">
      <text>
        <r>
          <rPr>
            <b/>
            <sz val="15"/>
            <color indexed="81"/>
            <rFont val="Tahoma"/>
            <family val="2"/>
          </rPr>
          <t>Pengisian Kolom ini bersumber dari dokumen Renja Perangkat Daerah tahun berjalan yang sudah disepakati 
dalam APBD  tahun berjalan;</t>
        </r>
      </text>
    </comment>
    <comment ref="U6" authorId="2">
      <text>
        <r>
          <rPr>
            <b/>
            <sz val="15"/>
            <color indexed="81"/>
            <rFont val="Tahoma"/>
            <family val="2"/>
          </rPr>
          <t>diisi dengan realisasi kumulatif capaian kinerja (K) dan realisasi 
anggaran (Rp) setiap program dan kegiatan mulai dari Triwulan I 
sampai dengan Triwulan IV tahun pelaksanaan Renja Perangkat 
Daerah yang dievaluasi</t>
        </r>
        <r>
          <rPr>
            <sz val="9"/>
            <color indexed="81"/>
            <rFont val="Tahoma"/>
            <family val="2"/>
          </rPr>
          <t xml:space="preserve">
</t>
        </r>
      </text>
    </comment>
    <comment ref="W6" authorId="2">
      <text>
        <r>
          <rPr>
            <b/>
            <sz val="15"/>
            <color indexed="81"/>
            <rFont val="Tahoma"/>
            <family val="2"/>
          </rPr>
          <t>Diisi dengan rasio antara realisasi dan target kinerja dan anggaran Renja PD tahun berjalan</t>
        </r>
      </text>
    </comment>
    <comment ref="W15" authorId="3">
      <text>
        <r>
          <rPr>
            <b/>
            <sz val="9"/>
            <color indexed="81"/>
            <rFont val="Tahoma"/>
            <family val="2"/>
          </rPr>
          <t xml:space="preserve">JIKA SEMUA DATA SUDAH ISI, DAN MUNCUL DIV, BISA DIHAPUS
</t>
        </r>
      </text>
    </comment>
    <comment ref="W43" authorId="3">
      <text>
        <r>
          <rPr>
            <b/>
            <sz val="9"/>
            <color indexed="81"/>
            <rFont val="Tahoma"/>
            <family val="2"/>
          </rPr>
          <t xml:space="preserve">JIKA SEMUA DATA SUDAH ISI, DAN MUNCUL DIV, BISA DIHAPUS
</t>
        </r>
      </text>
    </comment>
    <comment ref="W44" authorId="3">
      <text>
        <r>
          <rPr>
            <b/>
            <sz val="9"/>
            <color indexed="81"/>
            <rFont val="Tahoma"/>
            <family val="2"/>
          </rPr>
          <t xml:space="preserve">JIKA SEMUA DATA SUDAH ISI, DAN MUNCUL DIV, BISA DIHAPUS
</t>
        </r>
      </text>
    </comment>
    <comment ref="W45" authorId="3">
      <text>
        <r>
          <rPr>
            <b/>
            <sz val="9"/>
            <color indexed="81"/>
            <rFont val="Tahoma"/>
            <family val="2"/>
          </rPr>
          <t xml:space="preserve">JIKA SEMUA DATA SUDAH ISI, DAN MUNCUL DIV, BISA DIHAPUS
</t>
        </r>
      </text>
    </comment>
    <comment ref="W59" authorId="3">
      <text>
        <r>
          <rPr>
            <b/>
            <sz val="9"/>
            <color indexed="81"/>
            <rFont val="Tahoma"/>
            <family val="2"/>
          </rPr>
          <t xml:space="preserve">JIKA SEMUA DATA SUDAH ISI, DAN MUNCUL DIV, BISA DIHAPUS
</t>
        </r>
      </text>
    </comment>
    <comment ref="W60" authorId="3">
      <text>
        <r>
          <rPr>
            <b/>
            <sz val="9"/>
            <color indexed="81"/>
            <rFont val="Tahoma"/>
            <family val="2"/>
          </rPr>
          <t xml:space="preserve">JIKA SEMUA DATA SUDAH ISI, DAN MUNCUL DIV, BISA DIHAPUS
</t>
        </r>
      </text>
    </comment>
    <comment ref="W61" authorId="3">
      <text>
        <r>
          <rPr>
            <b/>
            <sz val="9"/>
            <color indexed="81"/>
            <rFont val="Tahoma"/>
            <family val="2"/>
          </rPr>
          <t xml:space="preserve">JIKA SEMUA DATA SUDAH ISI, DAN MUNCUL DIV, BISA DIHAPUS
</t>
        </r>
      </text>
    </comment>
    <comment ref="W64" authorId="3">
      <text>
        <r>
          <rPr>
            <b/>
            <sz val="9"/>
            <color indexed="81"/>
            <rFont val="Tahoma"/>
            <family val="2"/>
          </rPr>
          <t xml:space="preserve">JIKA SEMUA DATA SUDAH ISI, DAN MUNCUL DIV, BISA DIHAPUS
</t>
        </r>
      </text>
    </comment>
    <comment ref="W71" authorId="3">
      <text>
        <r>
          <rPr>
            <b/>
            <sz val="9"/>
            <color indexed="81"/>
            <rFont val="Tahoma"/>
            <family val="2"/>
          </rPr>
          <t xml:space="preserve">JIKA SEMUA DATA SUDAH ISI, DAN MUNCUL DIV, BISA DIHAPUS
</t>
        </r>
      </text>
    </comment>
    <comment ref="W72" authorId="3">
      <text>
        <r>
          <rPr>
            <b/>
            <sz val="9"/>
            <color indexed="81"/>
            <rFont val="Tahoma"/>
            <family val="2"/>
          </rPr>
          <t xml:space="preserve">JIKA SEMUA DATA SUDAH ISI, DAN MUNCUL DIV, BISA DIHAPUS
</t>
        </r>
      </text>
    </comment>
    <comment ref="W73" authorId="3">
      <text>
        <r>
          <rPr>
            <b/>
            <sz val="9"/>
            <color indexed="81"/>
            <rFont val="Tahoma"/>
            <family val="2"/>
          </rPr>
          <t xml:space="preserve">JIKA SEMUA DATA SUDAH ISI, DAN MUNCUL DIV, BISA DIHAPUS
</t>
        </r>
      </text>
    </comment>
    <comment ref="W81" authorId="3">
      <text>
        <r>
          <rPr>
            <b/>
            <sz val="9"/>
            <color indexed="81"/>
            <rFont val="Tahoma"/>
            <family val="2"/>
          </rPr>
          <t xml:space="preserve">JIKA SEMUA DATA SUDAH ISI, DAN MUNCUL DIV, BISA DIHAPUS
</t>
        </r>
      </text>
    </comment>
  </commentList>
</comments>
</file>

<file path=xl/comments2.xml><?xml version="1.0" encoding="utf-8"?>
<comments xmlns="http://schemas.openxmlformats.org/spreadsheetml/2006/main">
  <authors>
    <author>Reza</author>
    <author>asus</author>
    <author>Windows User</author>
  </authors>
  <commentList>
    <comment ref="C3" authorId="0">
      <text>
        <r>
          <rPr>
            <b/>
            <sz val="12"/>
            <color indexed="81"/>
            <rFont val="Tahoma"/>
            <family val="2"/>
          </rPr>
          <t>Diisi nama perangkat daerah</t>
        </r>
      </text>
    </comment>
    <comment ref="A5" authorId="1">
      <text>
        <r>
          <rPr>
            <sz val="16"/>
            <color indexed="81"/>
            <rFont val="Tahoma"/>
            <family val="2"/>
          </rPr>
          <t xml:space="preserve">
diisikan nomor urut prog/keg sesuai yang tercantum dalam renja PD </t>
        </r>
      </text>
    </comment>
    <comment ref="X12" authorId="2">
      <text>
        <r>
          <rPr>
            <b/>
            <sz val="9"/>
            <color indexed="81"/>
            <rFont val="Tahoma"/>
            <family val="2"/>
          </rPr>
          <t xml:space="preserve">JIKA SEMUA DATA SUDAH ISI, DAN MUNCUL DIV, BISA DIHAPUS
</t>
        </r>
      </text>
    </comment>
    <comment ref="X39" authorId="2">
      <text>
        <r>
          <rPr>
            <b/>
            <sz val="9"/>
            <color indexed="81"/>
            <rFont val="Tahoma"/>
            <family val="2"/>
          </rPr>
          <t xml:space="preserve">JIKA SEMUA DATA SUDAH ISI, DAN MUNCUL DIV, BISA DIHAPUS
</t>
        </r>
      </text>
    </comment>
    <comment ref="X46" authorId="2">
      <text>
        <r>
          <rPr>
            <b/>
            <sz val="9"/>
            <color indexed="81"/>
            <rFont val="Tahoma"/>
            <family val="2"/>
          </rPr>
          <t xml:space="preserve">JIKA SEMUA DATA SUDAH ISI, DAN MUNCUL DIV, BISA DIHAPUS
</t>
        </r>
      </text>
    </comment>
    <comment ref="X55" authorId="2">
      <text>
        <r>
          <rPr>
            <b/>
            <sz val="9"/>
            <color indexed="81"/>
            <rFont val="Tahoma"/>
            <family val="2"/>
          </rPr>
          <t xml:space="preserve">JIKA SEMUA DATA SUDAH ISI, DAN MUNCUL DIV, BISA DIHAPUS
</t>
        </r>
      </text>
    </comment>
    <comment ref="X64" authorId="2">
      <text>
        <r>
          <rPr>
            <b/>
            <sz val="9"/>
            <color indexed="81"/>
            <rFont val="Tahoma"/>
            <family val="2"/>
          </rPr>
          <t xml:space="preserve">JIKA SEMUA DATA SUDAH ISI, DAN MUNCUL DIV, BISA DIHAPUS
</t>
        </r>
      </text>
    </comment>
    <comment ref="X71" authorId="2">
      <text>
        <r>
          <rPr>
            <b/>
            <sz val="9"/>
            <color indexed="81"/>
            <rFont val="Tahoma"/>
            <family val="2"/>
          </rPr>
          <t xml:space="preserve">JIKA SEMUA DATA SUDAH ISI, DAN MUNCUL DIV, BISA DIHAPUS
</t>
        </r>
      </text>
    </comment>
  </commentList>
</comments>
</file>

<file path=xl/sharedStrings.xml><?xml version="1.0" encoding="utf-8"?>
<sst xmlns="http://schemas.openxmlformats.org/spreadsheetml/2006/main" count="526" uniqueCount="234">
  <si>
    <t>No</t>
  </si>
  <si>
    <t>Satuan</t>
  </si>
  <si>
    <t>III</t>
  </si>
  <si>
    <t>IV</t>
  </si>
  <si>
    <t>12=8+9+10+11</t>
  </si>
  <si>
    <t>13=12/7*100</t>
  </si>
  <si>
    <t>K</t>
  </si>
  <si>
    <t>Rp (Ribu) RENJA</t>
  </si>
  <si>
    <t>1</t>
  </si>
  <si>
    <t>2</t>
  </si>
  <si>
    <t>3</t>
  </si>
  <si>
    <t>4</t>
  </si>
  <si>
    <t>Target Akhir Periode Renstra PD Tahun 2021</t>
  </si>
  <si>
    <t>Sasaran/Program/Kegiatan</t>
  </si>
  <si>
    <t>Indikator 
Kinerja</t>
  </si>
  <si>
    <t>I</t>
  </si>
  <si>
    <t>II</t>
  </si>
  <si>
    <t xml:space="preserve">Realisasi Kinerja pada Triwulan </t>
  </si>
  <si>
    <t>Rp (%)</t>
  </si>
  <si>
    <t>Rata-rata capaian kinerja (%)</t>
  </si>
  <si>
    <t>Predikat kinerja</t>
  </si>
  <si>
    <t>E.81</t>
  </si>
  <si>
    <t>TOTAL Rp. DPA Kolom 7</t>
  </si>
  <si>
    <t>:</t>
  </si>
  <si>
    <t>TOTAL Rp. Serapan  Kolom 12</t>
  </si>
  <si>
    <t>RATA - RATA Keseluruahan Program</t>
  </si>
  <si>
    <t>Realisasi Capaian Kinerja Renstra PD sampai dengan Tahun 2020</t>
  </si>
  <si>
    <t>Target kinerja
Renja PD Tahun 2021</t>
  </si>
  <si>
    <t>Realisasi Capaian Kinerja dan Anggaran Renja PD 2021 yang dievaluasi</t>
  </si>
  <si>
    <t>Tingkat Capaian Kinerja dan Realisasi Anggaran Renja 2021  yang dievaluasi (%)</t>
  </si>
  <si>
    <t>Program Penunjang Urusan Pemerintah Daerah Kabupaten/Kota</t>
  </si>
  <si>
    <t>Sub kegiatan Penyediaan Gaji dan Tunjangan ASN</t>
  </si>
  <si>
    <t>Sub kegiatan Penyediaan Administrasi Pelaksanaan Tugas ASN</t>
  </si>
  <si>
    <t>Sub kegiatan Penyediaan Peralatan dan Perlengkapan Kantor</t>
  </si>
  <si>
    <t>Sub kegiatan Fasilitas Kunjungan Tamu</t>
  </si>
  <si>
    <t>Sub kegiatan Penyelenggaraan Rapat Koordinasi dan Konsultasi SKPD</t>
  </si>
  <si>
    <t>Sub Kegiatan Pengadaan Sarana dan Prasarana Pendukung Gedung Kantor atau Bangunan Lainnya</t>
  </si>
  <si>
    <t>Sub Kegiatan Penyediaan Jasa Surat Menyurat</t>
  </si>
  <si>
    <t>Sub Kegiatan Penyediaan Jasa Komunikasi, Sumber Daya Air dan Listrik</t>
  </si>
  <si>
    <t>Sub Kegiatan Penyediaan Jasa Pelayanan Umum Kantor</t>
  </si>
  <si>
    <t>Sub Kegiatan Penyediaan Jasa Pemeliharaan, Biaya Pemeliharaan, Pajak dan Perizinan Kendaraan Dinas Operasional atau Lapangan</t>
  </si>
  <si>
    <t>Sub Kegiatan Pemeliharaan/Rehabilitasi Sarana dan Prasarana Pendukung Gedung Kantor dan Bangunan Lainnya</t>
  </si>
  <si>
    <t>Program Pemberdayaan Masyarakat Desa dan Kelurahan</t>
  </si>
  <si>
    <t>Program Koordinasi Ketentraman dan Ketertiban Umum</t>
  </si>
  <si>
    <t>Program Penyelenggaraan Urusan Pemerintahan Umum</t>
  </si>
  <si>
    <t>V</t>
  </si>
  <si>
    <t>Program Pembinaan dan Pengawasan Pemerintahan Desa</t>
  </si>
  <si>
    <t>Sub Kegiatan Peningkatan Partisipasi Masyarakat dalam Forum Musyawarah Perencanaan Pembangunan di Desa</t>
  </si>
  <si>
    <t>Sub Kegiatan Peningkatan Efektifitas Kegiatan Pemberdayaan Masyarakat di Wilayah Kecamatan</t>
  </si>
  <si>
    <t>Sub Kegiatan Sinergitas dengan Kepolisian Negara Republik Indonesia, Tentara Nasional Indonesia dan Instansi Vertikal di Wilayah Kecamatan</t>
  </si>
  <si>
    <t>Sub Kegiatan Fasilitasi, Koordinasi dan Pembinaan (Bimtek, Sosialisasi, Konsultasi) Wawasan Kebangsaan dan Ketahanan Nasional</t>
  </si>
  <si>
    <t>Sub Kegiatan Fasilitasi Penyusunan Peraturan Desa dan Peraturan Kepala Desa</t>
  </si>
  <si>
    <t>Sub Kegiatan Fasilitasi Pengelolaan Keuangan Desa dan Pendayagunaan Aset Desa</t>
  </si>
  <si>
    <t>Sub Kegiatan Fasilitasi Pelaksanaan Tugas Kepala Desa dan Perangkat Desa</t>
  </si>
  <si>
    <t>Sub Kegiatan Fasilitasi Penyelenggaraan Ketentraman dan Ketertiban Umum</t>
  </si>
  <si>
    <t>Jumlah ASN yang terbayarkan gaji dan tunjangannya</t>
  </si>
  <si>
    <t>Jumlah pelaksana tugas ASN terpenuhi administrasinya</t>
  </si>
  <si>
    <t>Jumlah jenis peralatan dan perlengkapan kantor tersedia</t>
  </si>
  <si>
    <t>Jumlah Kunjungan tamu terfasilitasi</t>
  </si>
  <si>
    <t>Jumlah frekuensi koordinasi dan konsultasi SKPD</t>
  </si>
  <si>
    <t>Jumlah Jenis jasa komunikasi, sumber daya air dan listrik terbayar</t>
  </si>
  <si>
    <t>Jumlah jasa pelayanan umum kantor tersedia</t>
  </si>
  <si>
    <t>Jumlah Kendaraan Dinas Operasional Terpelihara</t>
  </si>
  <si>
    <t>Jumlah Perlengkapan Gedung Kantor Terpelihara</t>
  </si>
  <si>
    <t>Jumlah desa yang dilakukan peningkatan partisipasi masyarakat dalam forum musyawarah perencanaan pembangunan</t>
  </si>
  <si>
    <t>Jumlah Desa Yang Dilakukan Pembinaan</t>
  </si>
  <si>
    <t>Jumlah Fasilitasi,    Koordinasi    dan    Pembinaan    (Bimtek, Sosialisasi,  Konsultasi)  Wawasan  Kebangsaan  dan Ketahanan Nasional</t>
  </si>
  <si>
    <t>Jumlah Desa yang terfasilitasi penyusunan Peraturan Desa dan Peraturan Kepala Desa</t>
  </si>
  <si>
    <t>Jumlah Desa yang terfasilitasi Pengelolaan Keuangan Desa dan Pendatagunaan Aset Desa</t>
  </si>
  <si>
    <t>Jumlah Fasilitasi     Penyelenggaraan     Ketenteraman     dan Ketertiban Umum</t>
  </si>
  <si>
    <t>Jumlah Pelaksanaan Tugas Kepala Desa dan Perangkat desa yang Terfasilitasi.</t>
  </si>
  <si>
    <t xml:space="preserve">OPD      :   </t>
  </si>
  <si>
    <t>Jumlah Sarana dan Prasarana pendukung gedung kantor atau bangunan lainnya yang tersedia</t>
  </si>
  <si>
    <t>Jumlah Surat Terkirim</t>
  </si>
  <si>
    <t>Bulan</t>
  </si>
  <si>
    <t>Jenis</t>
  </si>
  <si>
    <t>Unit</t>
  </si>
  <si>
    <t>Surat</t>
  </si>
  <si>
    <t>Rekening</t>
  </si>
  <si>
    <t>Orang</t>
  </si>
  <si>
    <t>Desa</t>
  </si>
  <si>
    <t>PERSENTASE MASYARAKAT DESA DAN KELURAHAN YANG TERBERDAYAKAN</t>
  </si>
  <si>
    <t xml:space="preserve">Persentase desa yang menyelesaikan dokumen perencanaan, penganggaran dan pelaporan tepat waktu </t>
  </si>
  <si>
    <t>Persentase potensi konflik sosial di kecamatan yang tertangani</t>
  </si>
  <si>
    <t>%</t>
  </si>
  <si>
    <t>Kegiatan Administrasi Keuangan Perangkat Daerah</t>
  </si>
  <si>
    <t>Kegiatan Administrasi Umum Perangkat Daerah</t>
  </si>
  <si>
    <t>Kegiatan Pengadaan Barang Milik Daerah Penunjang Urusan Pemerintah Daerah</t>
  </si>
  <si>
    <t>Kegiatan Pemeliharaan barang Milik Daerah Penunjang Urusan Pemerintahan Daerah</t>
  </si>
  <si>
    <t>Kegiatan Koordinasi Kegiatan Pemberdayaan Desa</t>
  </si>
  <si>
    <t>Kegiatan Koordinasi Upaya Penyelenggaraan Ketentraman dan Ketertiban Umum</t>
  </si>
  <si>
    <t>Kegiatan Penyelenggaraan Urusan Pemerintahan Umum sesuai Penugasan Kepala Daerah</t>
  </si>
  <si>
    <t>Kegiatan Fasilitasi, Rekomendasi dan Koordinasi Pembinaan dan Pengawasan Pemerintahan Desa</t>
  </si>
  <si>
    <t>Sub kegiatan Penyediaan Komponen Instalasi Listrik / Penerangan Bangunan  Kantor</t>
  </si>
  <si>
    <t>Sub kegiatan Penyediaan Barang Cetakan dan Penggandaan</t>
  </si>
  <si>
    <t>kali</t>
  </si>
  <si>
    <t>paket</t>
  </si>
  <si>
    <t>KECAMATAN CAWAS</t>
  </si>
  <si>
    <t>Jumlah jenis cetak dan penggandaan</t>
  </si>
  <si>
    <t>Jumlah jenis komponen instalasi listrik dan penerangan bangunan tersedia</t>
  </si>
  <si>
    <t>Jumlah koordinasi/ Sinergitas    dengan    Perangkat Daerah yang Tugas dan Fungsinya di Bidang Penegakan Peraturan Perundang - undangan dan/atau Kepolisian  Negara    Republik Indonesia,     Tentara     Nasional     Indonesia     dan Instansi Vertikal di Wilayah Kecamatan ( FORKONPINCAM)</t>
  </si>
  <si>
    <t>Camat Cawas</t>
  </si>
  <si>
    <t>Drs. Moh. Prihadi, M.Si</t>
  </si>
  <si>
    <t>NIP. 19720601 199203 1 005</t>
  </si>
  <si>
    <t>ST</t>
  </si>
  <si>
    <t>Faktor pendorong keberhasilan kinerja: -</t>
  </si>
  <si>
    <t>-</t>
  </si>
  <si>
    <t>Faktor pendorong keberhasilan kinerja: Sudah  bisa dilaksanakan setelah ada Perubahan sesuaian dengan SK Cipta Kondisi</t>
  </si>
  <si>
    <t>Rp</t>
  </si>
  <si>
    <t xml:space="preserve">Rp </t>
  </si>
  <si>
    <t>Rp (Ribu)</t>
  </si>
  <si>
    <t>R</t>
  </si>
  <si>
    <t>Faktor pendorong keberhasilan kinerja: Kegiatan bisa dilaksanakan semua</t>
  </si>
  <si>
    <t>Faktor penghambat pencapaian kinerja: Adanya refokusing dan masih adanya Pandemi covid, sehingga kegiatan untuk rapat banyak yang tertunda, serta pembangunan Kantor Kecamatan Cawas berakibat penyerapan anggaran Penyediaan Jasa Komunikasi, Sumber Daya Air dan Listrik tidak maksimal</t>
  </si>
  <si>
    <t>Faktor penghambat pencapaian kinerja: Adanya Kegiatan tidak bisa dilaksanakan lomba refugia, dan lomba posyandu, Ada kegiatan yang mengalami refokusing, anggaran perjalanan dinas dalam daerah tidak maksimal</t>
  </si>
  <si>
    <t>Faktor penghambat pencapaian kinerja: Adanya Pandemi Covid menyebabkan pelaksanaan kegiatan tidak sesuai dengan anggaran kasnya</t>
  </si>
  <si>
    <t>Faktor penghambat pencapaian kinerja: -</t>
  </si>
  <si>
    <t>Faktor pendorong keberhasilan kinerja: Kegiatan dapat  dilaksanakan.</t>
  </si>
  <si>
    <t>Faktor penghambat pencapaian kinerja: Adanya Pandemi Covid 19, serta menunggu penyesuaian honor Narasumber Sosialisasi DPRS</t>
  </si>
  <si>
    <t>Rp DPA Murni</t>
  </si>
  <si>
    <t>Rp DPA Perubahan</t>
  </si>
  <si>
    <t>Prosentase terlaksananya  Urusan Pemerintah Daerah di Kecamatan Cawas yang di tunjang</t>
  </si>
  <si>
    <t>Kegiatan Penyediaan Jasa Penunjang Urusan Pemerintahan Daerah</t>
  </si>
  <si>
    <t>Prosentase Pemenuhan Pelayanan Administrasi Keuangan</t>
  </si>
  <si>
    <t>Persentase Administrasi Perkantoran
terlayani</t>
  </si>
  <si>
    <t>Prosentase Jasa penunjang urusan pemerintah di Kecamatan yang tersedia</t>
  </si>
  <si>
    <t>Prosentase Barang Milik Daerah penunjang urusan pemerintah di Kecamatan yang tersedia</t>
  </si>
  <si>
    <t>Prosentase Barang Milik Daerah yang terpelihara</t>
  </si>
  <si>
    <t>Prosentase masyarakat Desa/Keluarahan yang di berdayakan</t>
  </si>
  <si>
    <t>Persentase Penyelesaian Gangguan Ketentraman dan Ketertiban Umum di Wilayah Kecamatan Cawas</t>
  </si>
  <si>
    <t>Prosentase kelurahan dan desa yang diupayakan penyelenggaraan ketentraman dan ketertiban umumnya</t>
  </si>
  <si>
    <t>Prosentase kelurahan /desa yang melaksanakan sesuai penugasan Kepala Daerah</t>
  </si>
  <si>
    <t>Prosentase pemerintah kelurahan /desa yang terbina dan terawat</t>
  </si>
  <si>
    <t>Klaten,       Maret    2022</t>
  </si>
  <si>
    <r>
      <t>EVALUASI HASIL RENJA PERANGKAT DAERAH KABUPATEN KLATEN TAHUN 2022</t>
    </r>
    <r>
      <rPr>
        <b/>
        <sz val="16"/>
        <color rgb="FFFF0000"/>
        <rFont val="Tahoma"/>
        <family val="2"/>
      </rPr>
      <t xml:space="preserve"> </t>
    </r>
    <r>
      <rPr>
        <b/>
        <sz val="16"/>
        <rFont val="Tahoma"/>
        <family val="2"/>
      </rPr>
      <t>TRIWULAN  I</t>
    </r>
  </si>
  <si>
    <t>Sub kegiatan Bahan Bacaan dan peraturan Perundang-Undangan</t>
  </si>
  <si>
    <t>Sub Kegiatan Pemeliharaan Mebel</t>
  </si>
  <si>
    <t>Sub Kegaiatan Pengadaan Mebel</t>
  </si>
  <si>
    <t>Program Penyelenggaraan Pemerintahan dan Pelayanan Publik</t>
  </si>
  <si>
    <t>Kegiatan Penyelenggaraan Urusan Pemerintahan yang Tidak dilaksanakan oleh Unit Kerja Perangkat Daerah yang ada di Kecamatan</t>
  </si>
  <si>
    <t>Sub Kegiatan Fasilitasi Percepatan Pencapaian Standar Pelayanan Minimal di Wilayah Kecamatan</t>
  </si>
  <si>
    <t>Sub Kegiatan Fasilitasi Administrasi Tata Pemerintah  Desa</t>
  </si>
  <si>
    <t>Sub Kegiatan Pemeliharaan Peralatan dan Mesin lainnya</t>
  </si>
  <si>
    <t xml:space="preserve">TOTAL </t>
  </si>
  <si>
    <t>Jumlah bulan pengadaan bahan bacaan dan peraturan perundang undangan</t>
  </si>
  <si>
    <t>Jumlah mebel yang di adakan</t>
  </si>
  <si>
    <t>buah</t>
  </si>
  <si>
    <t>Jumlah mebel terpelihara</t>
  </si>
  <si>
    <t>Jumlah peralatan dan mesin yang di pelihara</t>
  </si>
  <si>
    <t>Jumlah jenis pelayanan publik (PATEN) yang terfasilitasi di Kecamatan</t>
  </si>
  <si>
    <t>Jumlah Desa terfasilitasi lomba administrasi Pemerintah Daerah</t>
  </si>
  <si>
    <t>Realisasi Capaian Kinerja Renstra PD sampai dengan Tahun 2021</t>
  </si>
  <si>
    <t>Target kinerja
Renja PD Tahun 2022</t>
  </si>
  <si>
    <t>Rp Renja</t>
  </si>
  <si>
    <t xml:space="preserve">Rp DPA </t>
  </si>
  <si>
    <t>Realisasi Capaian Kinerja dan Anggaran Renja PD 2022 yang dievaluasi</t>
  </si>
  <si>
    <t>Tingkat Capaian Kinerja dan Realisasi Anggaran Renja 2022  yang dievaluasi (%)</t>
  </si>
  <si>
    <t>Penamaan File :</t>
  </si>
  <si>
    <t>Jumlah Bahan Bacaan dan
Peraturan Perundang-
undangan tersedia</t>
  </si>
  <si>
    <t>Eksemplar</t>
  </si>
  <si>
    <t>bulan</t>
  </si>
  <si>
    <t>Kegiatan</t>
  </si>
  <si>
    <t>E81 TW I 2022-Nama_Kecamatan Cawas</t>
  </si>
  <si>
    <r>
      <t>EVALUASI HASIL RENJA PERANGKAT DAERAH KABUPATEN KLATEN TAHUN 2022</t>
    </r>
    <r>
      <rPr>
        <b/>
        <sz val="20"/>
        <color rgb="FFFF0000"/>
        <rFont val="Tahoma"/>
        <family val="2"/>
      </rPr>
      <t xml:space="preserve"> TRIWULAN I</t>
    </r>
  </si>
  <si>
    <t>VI</t>
  </si>
  <si>
    <t>T</t>
  </si>
  <si>
    <t>SR</t>
  </si>
  <si>
    <t>Leptop dan gorden</t>
  </si>
  <si>
    <t xml:space="preserve">Prosentase penyelenggaraan pemerintahan dan pelayanan publik  </t>
  </si>
  <si>
    <t>Klaten,       April    2022</t>
  </si>
  <si>
    <t>Presentase Pembayaran Gaji,
Tunjangan ASN dan Penyelesaian
Laporan Keuangan Tepat Waktu</t>
  </si>
  <si>
    <t>Jumlah ASN yang Terbayarkan Gaji
dan Tunjangannya</t>
  </si>
  <si>
    <t>Jumlah pembayaran Honor KPA,
PPTKA, PPA SKPD, Bendaharan
Pengeluaran, Bendaharan
Penerimaan, Bendahara Pengeluaran
Pembantu, dan Bendahara
Penerimaan Pembantu</t>
  </si>
  <si>
    <t>Koordinasi dan Penyusunan Laporan
Keuangan
Bulanan/Triwulanan/Semesteran
SKPD</t>
  </si>
  <si>
    <t>Penyusunan Pelaporan dan Analisis
Prognosis Realisasi Anggaran</t>
  </si>
  <si>
    <t>Jumlah Laporan Keuangan
Bulanan/Triwulanan/Semesteran
SKPD Tersusun</t>
  </si>
  <si>
    <t>Jumlah laporan dan Analisis Prognosis
Realisasi Anggaran tersusun</t>
  </si>
  <si>
    <t xml:space="preserve"> Dokumen</t>
  </si>
  <si>
    <t>Dokumen</t>
  </si>
  <si>
    <t>Presentase Pemenuhan Pelayanan
Administrasi Umum Perangkat Daerah
Tepat Waktu</t>
  </si>
  <si>
    <t>Jumlah Peralatan dan Perlengkapan
Kantor Tersedia</t>
  </si>
  <si>
    <t>Jumlah Barang Cetakan dan
Penggandaan tersedia</t>
  </si>
  <si>
    <t>Kali</t>
  </si>
  <si>
    <t>Jumlah Rapat Koordinasi dan Konsultasi SKPD</t>
  </si>
  <si>
    <t>Persentase Pengadaan Barang Milik
Daerah Penunjang Urusan Pemerintah
Daerah tepat waktu</t>
  </si>
  <si>
    <t>Jumlah Sarana dan Prasarana
Gedung Kantor atau Bangunan
Lainnya yang diadakan</t>
  </si>
  <si>
    <t>Presentase Pemenuhan Kebutuhan
Jasa Penunjang Urusan Pemerintahan
Daerah Tepat Waktu</t>
  </si>
  <si>
    <t>Presentase Barang Milik Daerah
Penunjang Urusan Pemerintahan yang
Terpelihara</t>
  </si>
  <si>
    <t>Sub Kegiatan Pemeliharaan/Rehabilitasi Gedung
Kantor dan Bangunan Lainnya</t>
  </si>
  <si>
    <t>Jumlah Gedung Kantor dan Bangunan
Lainnya terehabilitasi/terpelihar</t>
  </si>
  <si>
    <t>Persentase Masyarakat yang
Terfasilitasi Pelayanan Publik
(PATEN)</t>
  </si>
  <si>
    <t>Persentase Desa yang Terkoordinasi
dalam Kegiatan Pemberdayaan</t>
  </si>
  <si>
    <t>Jumlah Desa yang di Lakukan
Peningkatan Partisipasi Masyarakat
dalam Forum Musyawarah
Perencanaan Pembangunan Desa</t>
  </si>
  <si>
    <t>Persentase koordinasi ketentraman
dan ketertiban umum yang dilakukan</t>
  </si>
  <si>
    <t>Jumlah Kegiatan Sinergitas di
Kecamata</t>
  </si>
  <si>
    <t>Harmonisasi Hubungan Dengan
Tokoh Agama dan Tokoh
Masyarakat</t>
  </si>
  <si>
    <t>Jumlah Koordinasi dengan Tokoh
Agama dan Tokoh Masyarakat</t>
  </si>
  <si>
    <t>Koordinasi Penerapan dan
Penegakan Peraturan Daerah dan
Peraturan Kepala Daerah</t>
  </si>
  <si>
    <t>Persentase Koordinasi Penegakan
Perundang-undangan yang dilakukan</t>
  </si>
  <si>
    <t>Koordinasi/Sinergi Dengan
Perangkat Daerah yang Tugas dan
Fungsinya di Bidang Penegakan
Peraturan Perundang-Undangan
dan/atau Kepolisian Negara
Republik Indonesia</t>
  </si>
  <si>
    <t>Jumlah Koordinasi/Sinergi Dengan
Perangkat Daerah yang Tugas dan
Fungsinya di Bidang Penegakan
Peraturan Perundang-Undangan
dan/atau Kepolisian Negara Republik
Indonesia</t>
  </si>
  <si>
    <t>Persentase koordinasi dan pembinaan
wawasan kebangsaan dan ketahanan
nasional yang diselenggarakan</t>
  </si>
  <si>
    <t>Sub kegiatan Penanganan konflik sosial sesuai ketentuan peraturan Perundang-Undangan</t>
  </si>
  <si>
    <t>Jumlah Desa yang Tertangani Konflik
Sosial sesuai Ketentuan Peraturan
Perundang-Undangan</t>
  </si>
  <si>
    <t>Persentase Pemerintah Desa yang
Dilakukan Fasilitasi, Rekomendasi dan
Koordinasi Pembinaan dan
Pengawasan</t>
  </si>
  <si>
    <t>Jumlah Desa yang terfasilitasi Pengelolaan Keuangan Desa dan Pendayagunaan Aset Desa</t>
  </si>
  <si>
    <t>Jumlah Desa Terfasilitasi Pelaksanaan
Tugas Kepala Desa dan Perangkat
Desa</t>
  </si>
  <si>
    <t>Sub Kegiatan Fasilitasi Pelaksanaan Pemilihan
Kepala Desa</t>
  </si>
  <si>
    <t>Jumlah Desa Terfasilitasi Pelaksanaan
Pemilihan Kepala Desa</t>
  </si>
  <si>
    <t>Sub Kegiatan Fasilitasi Pelaksanaan Tugas dan
Fungsi Badan Permusyawaratan
Desa</t>
  </si>
  <si>
    <t>Jumlah Desa Terfasilitasi Pelaksanaan
Tugas dan Fungsi Badan
Permusyawaratan Desa</t>
  </si>
  <si>
    <t>Sub Kegiatan Rekomendasi Pengangkatan dan
Pemberhentian Perangkat Desa</t>
  </si>
  <si>
    <t>Jumlah Rekomendasi Pengangkatan
dan Pemberhentian Perangkat Desa</t>
  </si>
  <si>
    <t>Rekomendasi</t>
  </si>
  <si>
    <t>Sub Kegiatan Fasilitasi Penyelenggaraan
Ketenteraman dan Ketertiban Umum</t>
  </si>
  <si>
    <t>Jumlah Desa yang Terfasilitasi
Penyelenggaraan Ketentraman dan
Ketertiban Umumnya</t>
  </si>
  <si>
    <t>Sub Kegiatan Fasilitasi Penyusunan Perencanaan
Pembangunan Partisipatif</t>
  </si>
  <si>
    <t>Jumlah Kegiatan fasilitasi Kerjasama
antar Desa dan Kerjasama Desa
dengan Pihak Ketiga Terfasilitasi</t>
  </si>
  <si>
    <t>Sub Kegiatan Koordinasi Pelaksanaan
Pembangunan Kawasan Perdesaan
di Wilayah Kecamatan</t>
  </si>
  <si>
    <t>Jumlah koordinasi Pembangunan
Kawasan Perdesaan</t>
  </si>
  <si>
    <t>Perencanaan, Penganggaran, dan
Evaluasi Kinerja Perangkat Daerah</t>
  </si>
  <si>
    <t>Presentase Dokumen Perencanaan,
Penganggaran dan Evaluasi Kinerja
yang Tersusun</t>
  </si>
  <si>
    <t>Sub Kegiatan Penyusunan Dokumen Perencanaan
Perangkat Daerah</t>
  </si>
  <si>
    <t>Sub Kegiatan Koordinasi dan Penyusunan Laporan
Capaian Kinerja dan Ikhtisar
Realisasi Kinerja SKPD</t>
  </si>
  <si>
    <t>Jumlah Dokumen Perencanaan
Perangkat Daerah yang Tersusun</t>
  </si>
  <si>
    <t>Jumlah Dokumen LKJIP Tersusun</t>
  </si>
  <si>
    <t xml:space="preserve">Faktor pendorong keberhasilan kinerja: </t>
  </si>
  <si>
    <t xml:space="preserve">Faktor penghambat pencapaian kinerja: </t>
  </si>
  <si>
    <t>0</t>
  </si>
  <si>
    <t>Urusan/ Bidang Urusan Pemerintahan Daerah / Program / Kegiatan/Sub Kegiatan</t>
  </si>
  <si>
    <t>Indikator Kinerja Program (outcome), Kegiatan, dan Sub Kegiatan (output)</t>
  </si>
  <si>
    <t>Jasa komunikasi, sumber daya air dan listrik yang terbayar</t>
  </si>
  <si>
    <t>Honor Jasa Pelayanan Umum Kantor Terbayar</t>
  </si>
  <si>
    <t>Target Akhir Periode Renstra PD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</si>
</sst>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164" formatCode="_(* #,##0_);_(* \(#,##0\);_(* &quot;-&quot;_);_(@_)"/>
    <numFmt numFmtId="165" formatCode="_(* #,##0.00_);_(* \(#,##0.00\);_(* &quot;-&quot;??_);_(@_)"/>
    <numFmt numFmtId="166" formatCode="_(* #,##0_);_(* \(#,##0\);_(* &quot;-&quot;??_);_(@_)"/>
    <numFmt numFmtId="167" formatCode="0.00_ "/>
    <numFmt numFmtId="168" formatCode="_(* #,##0.00_);_(* \(#,##0.00\);_(* &quot;-&quot;_);_(@_)"/>
    <numFmt numFmtId="169" formatCode="_-* #,##0.00_-;\-* #,##0.00_-;_-* &quot;-&quot;_-;_-@_-"/>
  </numFmts>
  <fonts count="43" x14ac:knownFonts="1">
    <font>
      <sz val="11"/>
      <color theme="1"/>
      <name val="Calibri"/>
      <family val="2"/>
      <charset val="1"/>
      <scheme val="minor"/>
    </font>
    <font>
      <sz val="11"/>
      <color theme="1"/>
      <name val="Calibri"/>
      <family val="2"/>
      <charset val="1"/>
      <scheme val="minor"/>
    </font>
    <font>
      <b/>
      <sz val="12"/>
      <color theme="1"/>
      <name val="Tahoma"/>
      <family val="2"/>
    </font>
    <font>
      <sz val="10"/>
      <name val="Arial"/>
      <family val="2"/>
    </font>
    <font>
      <sz val="11"/>
      <color indexed="8"/>
      <name val="Calibri"/>
      <family val="2"/>
    </font>
    <font>
      <sz val="11"/>
      <color theme="1"/>
      <name val="Calibri"/>
      <family val="2"/>
      <scheme val="minor"/>
    </font>
    <font>
      <sz val="12"/>
      <color theme="1"/>
      <name val="Tahoma"/>
      <family val="2"/>
    </font>
    <font>
      <b/>
      <sz val="12"/>
      <color rgb="FF000000"/>
      <name val="Tahoma"/>
      <family val="2"/>
    </font>
    <font>
      <sz val="12"/>
      <name val="Tahoma"/>
      <family val="2"/>
    </font>
    <font>
      <sz val="12"/>
      <color rgb="FF000000"/>
      <name val="Tahoma"/>
      <family val="2"/>
    </font>
    <font>
      <b/>
      <sz val="16"/>
      <color theme="1"/>
      <name val="Tahoma"/>
      <family val="2"/>
    </font>
    <font>
      <sz val="16"/>
      <color indexed="81"/>
      <name val="Tahoma"/>
      <family val="2"/>
    </font>
    <font>
      <b/>
      <sz val="9"/>
      <color indexed="81"/>
      <name val="Tahoma"/>
      <family val="2"/>
    </font>
    <font>
      <b/>
      <sz val="12"/>
      <color indexed="81"/>
      <name val="Tahoma"/>
      <family val="2"/>
    </font>
    <font>
      <sz val="12"/>
      <color theme="1"/>
      <name val="Calibri"/>
      <family val="2"/>
      <scheme val="minor"/>
    </font>
    <font>
      <sz val="11"/>
      <color theme="1"/>
      <name val="Arial"/>
      <family val="2"/>
    </font>
    <font>
      <b/>
      <sz val="12"/>
      <name val="Tahoma"/>
      <family val="2"/>
    </font>
    <font>
      <u/>
      <sz val="12"/>
      <color theme="1"/>
      <name val="Tahoma"/>
      <family val="2"/>
    </font>
    <font>
      <sz val="10"/>
      <color theme="1"/>
      <name val="Tahoma"/>
      <family val="2"/>
    </font>
    <font>
      <b/>
      <sz val="16"/>
      <color rgb="FFFF0000"/>
      <name val="Tahoma"/>
      <family val="2"/>
    </font>
    <font>
      <b/>
      <sz val="16"/>
      <name val="Tahoma"/>
      <family val="2"/>
    </font>
    <font>
      <sz val="16"/>
      <color theme="1"/>
      <name val="Tahoma"/>
      <family val="2"/>
    </font>
    <font>
      <sz val="18"/>
      <color theme="1"/>
      <name val="Tahoma"/>
      <family val="2"/>
    </font>
    <font>
      <b/>
      <u val="singleAccounting"/>
      <sz val="18"/>
      <color theme="1"/>
      <name val="Tahoma"/>
      <family val="2"/>
    </font>
    <font>
      <sz val="16"/>
      <name val="Tahoma"/>
      <family val="2"/>
    </font>
    <font>
      <b/>
      <strike/>
      <sz val="12"/>
      <color theme="1"/>
      <name val="Tahoma"/>
      <family val="2"/>
    </font>
    <font>
      <sz val="9"/>
      <color indexed="81"/>
      <name val="Tahoma"/>
      <family val="2"/>
    </font>
    <font>
      <b/>
      <u/>
      <sz val="12"/>
      <color theme="1"/>
      <name val="Tahoma"/>
      <family val="2"/>
    </font>
    <font>
      <b/>
      <u val="singleAccounting"/>
      <sz val="12"/>
      <color theme="1"/>
      <name val="Tahoma"/>
      <family val="2"/>
    </font>
    <font>
      <b/>
      <sz val="16"/>
      <color indexed="81"/>
      <name val="Tahoma"/>
      <family val="2"/>
    </font>
    <font>
      <b/>
      <sz val="15"/>
      <color indexed="81"/>
      <name val="Tahoma"/>
      <family val="2"/>
    </font>
    <font>
      <b/>
      <sz val="20"/>
      <color theme="1"/>
      <name val="Tahoma"/>
      <family val="2"/>
    </font>
    <font>
      <b/>
      <sz val="20"/>
      <color rgb="FFFF0000"/>
      <name val="Tahoma"/>
      <family val="2"/>
    </font>
    <font>
      <sz val="14"/>
      <color theme="1"/>
      <name val="Tahoma"/>
      <family val="2"/>
    </font>
    <font>
      <sz val="14"/>
      <color rgb="FF000000"/>
      <name val="Tahoma"/>
      <family val="2"/>
    </font>
    <font>
      <sz val="14"/>
      <name val="Tahoma"/>
      <family val="2"/>
    </font>
    <font>
      <b/>
      <sz val="14"/>
      <color theme="1"/>
      <name val="Tahoma"/>
      <family val="2"/>
    </font>
    <font>
      <b/>
      <sz val="14"/>
      <name val="Tahoma"/>
      <family val="2"/>
    </font>
    <font>
      <sz val="14"/>
      <color theme="1"/>
      <name val="Calibri"/>
      <family val="2"/>
      <scheme val="minor"/>
    </font>
    <font>
      <b/>
      <strike/>
      <sz val="14"/>
      <color theme="1"/>
      <name val="Tahoma"/>
      <family val="2"/>
    </font>
    <font>
      <b/>
      <sz val="14"/>
      <color rgb="FF000000"/>
      <name val="Tahoma"/>
      <family val="2"/>
    </font>
    <font>
      <u/>
      <sz val="14"/>
      <color theme="1"/>
      <name val="Tahoma"/>
      <family val="2"/>
    </font>
    <font>
      <b/>
      <u val="singleAccounting"/>
      <sz val="14"/>
      <color theme="1"/>
      <name val="Tahoma"/>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tint="-0.249977111117893"/>
        <bgColor indexed="64"/>
      </patternFill>
    </fill>
    <fill>
      <patternFill patternType="solid">
        <fgColor theme="3" tint="-0.249977111117893"/>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s>
  <cellStyleXfs count="11">
    <xf numFmtId="0" fontId="0" fillId="0" borderId="0"/>
    <xf numFmtId="165"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15" fillId="0" borderId="0"/>
  </cellStyleXfs>
  <cellXfs count="596">
    <xf numFmtId="0" fontId="0" fillId="0" borderId="0" xfId="0"/>
    <xf numFmtId="0" fontId="6" fillId="0" borderId="0" xfId="0" applyFont="1" applyFill="1"/>
    <xf numFmtId="164" fontId="2" fillId="0" borderId="0" xfId="2" applyFont="1" applyFill="1" applyAlignment="1">
      <alignment wrapText="1"/>
    </xf>
    <xf numFmtId="0" fontId="6" fillId="2" borderId="0" xfId="0" applyFont="1" applyFill="1"/>
    <xf numFmtId="164" fontId="6" fillId="0" borderId="0" xfId="2" applyFont="1" applyFill="1"/>
    <xf numFmtId="165" fontId="6" fillId="0" borderId="0" xfId="0" applyNumberFormat="1" applyFont="1" applyFill="1"/>
    <xf numFmtId="0" fontId="6" fillId="2" borderId="8" xfId="0" applyFont="1" applyFill="1" applyBorder="1" applyAlignment="1">
      <alignment horizontal="center" vertical="center" wrapText="1"/>
    </xf>
    <xf numFmtId="0" fontId="10" fillId="0" borderId="0" xfId="0" applyFont="1" applyAlignment="1">
      <alignment horizontal="center" vertical="center" wrapText="1"/>
    </xf>
    <xf numFmtId="0" fontId="2" fillId="0" borderId="0" xfId="0" applyFont="1" applyFill="1" applyAlignment="1">
      <alignment wrapText="1"/>
    </xf>
    <xf numFmtId="0" fontId="2" fillId="2" borderId="8" xfId="0" applyFont="1" applyFill="1" applyBorder="1" applyAlignment="1">
      <alignment horizontal="right" vertical="center" wrapText="1"/>
    </xf>
    <xf numFmtId="0" fontId="2" fillId="2" borderId="8" xfId="2" applyNumberFormat="1" applyFont="1" applyFill="1" applyBorder="1" applyAlignment="1">
      <alignment horizontal="right" vertical="center" wrapText="1"/>
    </xf>
    <xf numFmtId="0" fontId="6" fillId="2" borderId="8" xfId="0" applyFont="1" applyFill="1" applyBorder="1" applyAlignment="1">
      <alignment horizontal="right" vertical="center" wrapText="1"/>
    </xf>
    <xf numFmtId="0" fontId="6" fillId="2" borderId="8" xfId="1" applyNumberFormat="1" applyFont="1" applyFill="1" applyBorder="1" applyAlignment="1">
      <alignment horizontal="right" vertical="center"/>
    </xf>
    <xf numFmtId="0" fontId="6" fillId="2" borderId="8" xfId="0" applyNumberFormat="1" applyFont="1" applyFill="1" applyBorder="1" applyAlignment="1"/>
    <xf numFmtId="0" fontId="6" fillId="3" borderId="8" xfId="0" applyFont="1" applyFill="1" applyBorder="1" applyAlignment="1">
      <alignment horizontal="center" vertical="center" wrapText="1"/>
    </xf>
    <xf numFmtId="166" fontId="6" fillId="0" borderId="4" xfId="1" applyNumberFormat="1" applyFont="1" applyFill="1" applyBorder="1" applyAlignment="1">
      <alignment horizontal="center" vertical="center"/>
    </xf>
    <xf numFmtId="166" fontId="6" fillId="0" borderId="6" xfId="1" applyNumberFormat="1" applyFont="1" applyFill="1" applyBorder="1" applyAlignment="1">
      <alignment horizontal="center" vertical="center"/>
    </xf>
    <xf numFmtId="167" fontId="6" fillId="0" borderId="12" xfId="0" applyNumberFormat="1" applyFont="1" applyBorder="1" applyAlignment="1">
      <alignment horizontal="center" vertical="center"/>
    </xf>
    <xf numFmtId="0" fontId="8" fillId="0" borderId="8" xfId="0" applyFont="1" applyBorder="1" applyAlignment="1">
      <alignment vertical="top" wrapText="1"/>
    </xf>
    <xf numFmtId="0" fontId="8" fillId="2" borderId="8" xfId="0" applyFont="1" applyFill="1" applyBorder="1" applyAlignment="1">
      <alignment vertical="top" wrapText="1"/>
    </xf>
    <xf numFmtId="0" fontId="6" fillId="0" borderId="8" xfId="0" applyFont="1" applyFill="1" applyBorder="1" applyAlignment="1">
      <alignment horizontal="left" vertical="top" wrapText="1"/>
    </xf>
    <xf numFmtId="0" fontId="6" fillId="0" borderId="8" xfId="0" applyFont="1" applyBorder="1" applyAlignment="1">
      <alignment vertical="top" wrapText="1"/>
    </xf>
    <xf numFmtId="0" fontId="6" fillId="0" borderId="1" xfId="0" applyFont="1" applyBorder="1" applyAlignment="1">
      <alignment vertical="top" wrapText="1"/>
    </xf>
    <xf numFmtId="0" fontId="6" fillId="0" borderId="8" xfId="0" applyFont="1" applyBorder="1" applyAlignment="1">
      <alignment vertical="top"/>
    </xf>
    <xf numFmtId="0" fontId="6" fillId="0" borderId="8" xfId="0" applyFont="1" applyFill="1" applyBorder="1" applyAlignment="1">
      <alignment vertical="top" wrapText="1"/>
    </xf>
    <xf numFmtId="0" fontId="6" fillId="0" borderId="8" xfId="0" applyFont="1" applyFill="1" applyBorder="1" applyAlignment="1">
      <alignment horizontal="center" vertical="top" wrapText="1"/>
    </xf>
    <xf numFmtId="0" fontId="8" fillId="2" borderId="17" xfId="0" applyFont="1" applyFill="1" applyBorder="1" applyAlignment="1">
      <alignment vertical="top" wrapText="1"/>
    </xf>
    <xf numFmtId="0" fontId="8" fillId="0" borderId="8" xfId="0" applyFont="1" applyBorder="1" applyAlignment="1">
      <alignment horizontal="left" vertical="top" wrapText="1"/>
    </xf>
    <xf numFmtId="0" fontId="6" fillId="2" borderId="8" xfId="0" applyFont="1" applyFill="1" applyBorder="1" applyAlignment="1">
      <alignment horizontal="left" vertical="top" wrapText="1"/>
    </xf>
    <xf numFmtId="0" fontId="8" fillId="0" borderId="17" xfId="0" applyFont="1" applyBorder="1" applyAlignment="1">
      <alignment horizontal="left" vertical="top" wrapText="1"/>
    </xf>
    <xf numFmtId="0" fontId="6" fillId="2" borderId="7" xfId="0" applyFont="1" applyFill="1" applyBorder="1" applyAlignment="1">
      <alignment vertical="top" wrapText="1"/>
    </xf>
    <xf numFmtId="0" fontId="14" fillId="0" borderId="8" xfId="0" applyFont="1" applyBorder="1" applyAlignment="1">
      <alignment horizontal="center" vertical="top"/>
    </xf>
    <xf numFmtId="3" fontId="8" fillId="0" borderId="17" xfId="0" applyNumberFormat="1" applyFont="1" applyBorder="1" applyAlignment="1">
      <alignment horizontal="right" vertical="top"/>
    </xf>
    <xf numFmtId="0" fontId="14" fillId="0" borderId="8" xfId="0" applyFont="1" applyFill="1" applyBorder="1" applyAlignment="1">
      <alignment horizontal="center" vertical="top"/>
    </xf>
    <xf numFmtId="3" fontId="2" fillId="3" borderId="8" xfId="0" applyNumberFormat="1" applyFont="1" applyFill="1" applyBorder="1" applyAlignment="1">
      <alignment horizontal="right" vertical="top" wrapText="1"/>
    </xf>
    <xf numFmtId="3" fontId="8" fillId="0" borderId="8" xfId="0" applyNumberFormat="1" applyFont="1" applyBorder="1" applyAlignment="1">
      <alignment horizontal="right" vertical="top"/>
    </xf>
    <xf numFmtId="0" fontId="2" fillId="3" borderId="9" xfId="0" applyFont="1" applyFill="1" applyBorder="1" applyAlignment="1">
      <alignment horizontal="center" vertical="center" wrapText="1"/>
    </xf>
    <xf numFmtId="0" fontId="2" fillId="3" borderId="9" xfId="0" applyFont="1" applyFill="1" applyBorder="1" applyAlignment="1">
      <alignment horizontal="center" vertical="top" wrapText="1"/>
    </xf>
    <xf numFmtId="0" fontId="2" fillId="3" borderId="9" xfId="0" applyFont="1" applyFill="1" applyBorder="1" applyAlignment="1">
      <alignment horizontal="left" vertical="top" wrapText="1"/>
    </xf>
    <xf numFmtId="0" fontId="6" fillId="4" borderId="8" xfId="0" applyFont="1" applyFill="1" applyBorder="1" applyAlignment="1">
      <alignment horizontal="center" vertical="center" wrapText="1"/>
    </xf>
    <xf numFmtId="3" fontId="6" fillId="2" borderId="8" xfId="2" applyNumberFormat="1" applyFont="1" applyFill="1" applyBorder="1" applyAlignment="1">
      <alignment horizontal="right" vertical="top" wrapText="1"/>
    </xf>
    <xf numFmtId="3" fontId="8" fillId="2" borderId="8" xfId="3" applyNumberFormat="1" applyFont="1" applyFill="1" applyBorder="1" applyAlignment="1">
      <alignment horizontal="right" vertical="top" wrapText="1"/>
    </xf>
    <xf numFmtId="0" fontId="6" fillId="2" borderId="8" xfId="0" applyFont="1" applyFill="1" applyBorder="1" applyAlignment="1">
      <alignment horizontal="right" vertical="top" wrapText="1"/>
    </xf>
    <xf numFmtId="2" fontId="6" fillId="2" borderId="8" xfId="0" applyNumberFormat="1" applyFont="1" applyFill="1" applyBorder="1" applyAlignment="1"/>
    <xf numFmtId="0" fontId="2" fillId="4" borderId="9" xfId="0" applyFont="1" applyFill="1" applyBorder="1" applyAlignment="1">
      <alignment horizontal="center" vertical="center"/>
    </xf>
    <xf numFmtId="0" fontId="2" fillId="4" borderId="9" xfId="0" applyFont="1" applyFill="1" applyBorder="1" applyAlignment="1">
      <alignment horizontal="center" vertical="center" wrapText="1"/>
    </xf>
    <xf numFmtId="0" fontId="6" fillId="4" borderId="8" xfId="0" applyFont="1" applyFill="1" applyBorder="1" applyAlignment="1">
      <alignment horizontal="right" vertical="top" wrapText="1"/>
    </xf>
    <xf numFmtId="0" fontId="6" fillId="4" borderId="0" xfId="0" applyFont="1" applyFill="1"/>
    <xf numFmtId="0" fontId="6" fillId="4" borderId="9" xfId="0" applyFont="1" applyFill="1" applyBorder="1" applyAlignment="1">
      <alignment horizontal="left" vertical="center" wrapText="1"/>
    </xf>
    <xf numFmtId="0" fontId="6" fillId="4" borderId="8" xfId="0" applyFont="1" applyFill="1" applyBorder="1" applyAlignment="1">
      <alignment horizontal="center" vertical="top" wrapText="1"/>
    </xf>
    <xf numFmtId="0" fontId="8" fillId="4" borderId="8" xfId="0" applyFont="1" applyFill="1" applyBorder="1" applyAlignment="1">
      <alignment vertical="top" wrapText="1"/>
    </xf>
    <xf numFmtId="0" fontId="6" fillId="4" borderId="1" xfId="0" applyFont="1" applyFill="1" applyBorder="1" applyAlignment="1">
      <alignment vertical="top" wrapText="1"/>
    </xf>
    <xf numFmtId="0" fontId="14" fillId="4" borderId="8" xfId="0" applyFont="1" applyFill="1" applyBorder="1" applyAlignment="1">
      <alignment horizontal="center" vertical="top"/>
    </xf>
    <xf numFmtId="0" fontId="6" fillId="4" borderId="8" xfId="0" applyFont="1" applyFill="1" applyBorder="1" applyAlignment="1">
      <alignment horizontal="right" vertical="center" wrapText="1"/>
    </xf>
    <xf numFmtId="0" fontId="6" fillId="4" borderId="8" xfId="0" applyFont="1" applyFill="1" applyBorder="1" applyAlignment="1">
      <alignment vertical="top" wrapText="1"/>
    </xf>
    <xf numFmtId="0" fontId="2" fillId="4" borderId="9" xfId="0" applyFont="1" applyFill="1" applyBorder="1" applyAlignment="1">
      <alignment horizontal="left" vertical="top" wrapText="1"/>
    </xf>
    <xf numFmtId="3" fontId="6" fillId="4" borderId="8" xfId="0" applyNumberFormat="1" applyFont="1" applyFill="1" applyBorder="1" applyAlignment="1">
      <alignment horizontal="right" vertical="top" wrapText="1"/>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wrapText="1"/>
    </xf>
    <xf numFmtId="0" fontId="6" fillId="4" borderId="9" xfId="0" applyFont="1" applyFill="1" applyBorder="1" applyAlignment="1">
      <alignment horizontal="center" vertical="center" wrapText="1"/>
    </xf>
    <xf numFmtId="2" fontId="2" fillId="2" borderId="8" xfId="0" applyNumberFormat="1" applyFont="1" applyFill="1" applyBorder="1" applyAlignment="1">
      <alignment horizontal="right" vertical="top"/>
    </xf>
    <xf numFmtId="2" fontId="2" fillId="0" borderId="8" xfId="0" applyNumberFormat="1" applyFont="1" applyFill="1" applyBorder="1" applyAlignment="1">
      <alignment horizontal="right" vertical="top"/>
    </xf>
    <xf numFmtId="2" fontId="2" fillId="4" borderId="8" xfId="0" applyNumberFormat="1" applyFont="1" applyFill="1" applyBorder="1" applyAlignment="1">
      <alignment horizontal="right" vertical="top"/>
    </xf>
    <xf numFmtId="0" fontId="2" fillId="3" borderId="8" xfId="0" applyFont="1" applyFill="1" applyBorder="1" applyAlignment="1">
      <alignment horizontal="center" vertical="top" wrapText="1"/>
    </xf>
    <xf numFmtId="0" fontId="6" fillId="2" borderId="8" xfId="2" applyNumberFormat="1" applyFont="1" applyFill="1" applyBorder="1" applyAlignment="1">
      <alignment horizontal="right" vertical="top" wrapText="1"/>
    </xf>
    <xf numFmtId="41" fontId="6" fillId="3" borderId="8" xfId="0" applyNumberFormat="1" applyFont="1" applyFill="1" applyBorder="1" applyAlignment="1">
      <alignment horizontal="right" vertical="top" wrapText="1"/>
    </xf>
    <xf numFmtId="41" fontId="6" fillId="3" borderId="8" xfId="0" applyNumberFormat="1" applyFont="1" applyFill="1" applyBorder="1" applyAlignment="1">
      <alignment horizontal="center" vertical="top" wrapText="1"/>
    </xf>
    <xf numFmtId="41" fontId="2" fillId="3" borderId="8" xfId="0" applyNumberFormat="1" applyFont="1" applyFill="1" applyBorder="1" applyAlignment="1">
      <alignment horizontal="right" vertical="top" wrapText="1"/>
    </xf>
    <xf numFmtId="41" fontId="6" fillId="4" borderId="8" xfId="0" applyNumberFormat="1" applyFont="1" applyFill="1" applyBorder="1" applyAlignment="1">
      <alignment horizontal="center" vertical="top" wrapText="1"/>
    </xf>
    <xf numFmtId="41" fontId="6" fillId="4" borderId="8" xfId="0" applyNumberFormat="1" applyFont="1" applyFill="1" applyBorder="1" applyAlignment="1">
      <alignment horizontal="right" vertical="top" wrapText="1"/>
    </xf>
    <xf numFmtId="41" fontId="6" fillId="2" borderId="8" xfId="2" applyNumberFormat="1" applyFont="1" applyFill="1" applyBorder="1" applyAlignment="1">
      <alignment horizontal="right" vertical="top" wrapText="1"/>
    </xf>
    <xf numFmtId="41" fontId="2" fillId="2" borderId="8" xfId="2" applyNumberFormat="1" applyFont="1" applyFill="1" applyBorder="1" applyAlignment="1">
      <alignment horizontal="right" vertical="top" wrapText="1"/>
    </xf>
    <xf numFmtId="41" fontId="6" fillId="0" borderId="8" xfId="0" applyNumberFormat="1" applyFont="1" applyFill="1" applyBorder="1" applyAlignment="1">
      <alignment vertical="top"/>
    </xf>
    <xf numFmtId="41" fontId="6" fillId="2" borderId="8" xfId="2" applyNumberFormat="1" applyFont="1" applyFill="1" applyBorder="1" applyAlignment="1">
      <alignment horizontal="right" vertical="top"/>
    </xf>
    <xf numFmtId="41" fontId="8" fillId="2" borderId="8" xfId="3" applyNumberFormat="1" applyFont="1" applyFill="1" applyBorder="1" applyAlignment="1">
      <alignment horizontal="right" vertical="top" wrapText="1"/>
    </xf>
    <xf numFmtId="41" fontId="6" fillId="4" borderId="8" xfId="2" applyNumberFormat="1" applyFont="1" applyFill="1" applyBorder="1" applyAlignment="1">
      <alignment horizontal="right" vertical="top"/>
    </xf>
    <xf numFmtId="41" fontId="8" fillId="4" borderId="8" xfId="3" applyNumberFormat="1" applyFont="1" applyFill="1" applyBorder="1" applyAlignment="1">
      <alignment horizontal="right" vertical="top" wrapText="1"/>
    </xf>
    <xf numFmtId="41" fontId="6" fillId="0" borderId="8" xfId="0" applyNumberFormat="1" applyFont="1" applyFill="1" applyBorder="1"/>
    <xf numFmtId="41" fontId="6" fillId="3" borderId="8" xfId="0" applyNumberFormat="1" applyFont="1" applyFill="1" applyBorder="1" applyAlignment="1">
      <alignment horizontal="center" vertical="center" wrapText="1"/>
    </xf>
    <xf numFmtId="41" fontId="6" fillId="4" borderId="8" xfId="0" applyNumberFormat="1" applyFont="1" applyFill="1" applyBorder="1" applyAlignment="1">
      <alignment horizontal="center" vertical="center" wrapText="1"/>
    </xf>
    <xf numFmtId="41" fontId="2" fillId="2" borderId="8" xfId="2" applyNumberFormat="1" applyFont="1" applyFill="1" applyBorder="1" applyAlignment="1">
      <alignment horizontal="right" vertical="center" wrapText="1"/>
    </xf>
    <xf numFmtId="41" fontId="6" fillId="0" borderId="0" xfId="0" applyNumberFormat="1" applyFont="1" applyFill="1"/>
    <xf numFmtId="41" fontId="6" fillId="2" borderId="8" xfId="2" applyNumberFormat="1" applyFont="1" applyFill="1" applyBorder="1" applyAlignment="1">
      <alignment horizontal="right" vertical="center"/>
    </xf>
    <xf numFmtId="2" fontId="2" fillId="3" borderId="8" xfId="0" applyNumberFormat="1" applyFont="1" applyFill="1" applyBorder="1" applyAlignment="1">
      <alignment horizontal="right" vertical="top" wrapText="1"/>
    </xf>
    <xf numFmtId="41" fontId="8" fillId="2" borderId="8" xfId="1" applyNumberFormat="1" applyFont="1" applyFill="1" applyBorder="1" applyAlignment="1">
      <alignment horizontal="right" vertical="top"/>
    </xf>
    <xf numFmtId="41" fontId="10" fillId="0" borderId="0" xfId="0" applyNumberFormat="1" applyFont="1" applyAlignment="1">
      <alignment horizontal="center" vertical="center" wrapText="1"/>
    </xf>
    <xf numFmtId="41" fontId="6" fillId="2" borderId="8" xfId="0" applyNumberFormat="1" applyFont="1" applyFill="1" applyBorder="1" applyAlignment="1">
      <alignment horizontal="center" vertical="center" wrapText="1"/>
    </xf>
    <xf numFmtId="41" fontId="7" fillId="2" borderId="8" xfId="0" applyNumberFormat="1" applyFont="1" applyFill="1" applyBorder="1" applyAlignment="1">
      <alignment horizontal="right" vertical="top" wrapText="1"/>
    </xf>
    <xf numFmtId="41" fontId="7" fillId="4" borderId="8" xfId="0" applyNumberFormat="1" applyFont="1" applyFill="1" applyBorder="1" applyAlignment="1">
      <alignment horizontal="right" vertical="top" wrapText="1"/>
    </xf>
    <xf numFmtId="41" fontId="2" fillId="4" borderId="8" xfId="0" applyNumberFormat="1" applyFont="1" applyFill="1" applyBorder="1" applyAlignment="1">
      <alignment horizontal="right" vertical="top" wrapText="1"/>
    </xf>
    <xf numFmtId="41" fontId="2" fillId="0" borderId="8" xfId="0" applyNumberFormat="1" applyFont="1" applyFill="1" applyBorder="1" applyAlignment="1">
      <alignment horizontal="right" vertical="top"/>
    </xf>
    <xf numFmtId="41" fontId="6" fillId="2" borderId="8" xfId="0" applyNumberFormat="1" applyFont="1" applyFill="1" applyBorder="1" applyAlignment="1"/>
    <xf numFmtId="41" fontId="2" fillId="2" borderId="8" xfId="0" applyNumberFormat="1" applyFont="1" applyFill="1" applyBorder="1" applyAlignment="1">
      <alignment horizontal="right" vertical="top"/>
    </xf>
    <xf numFmtId="0" fontId="6" fillId="0" borderId="0" xfId="0" applyFont="1" applyAlignment="1">
      <alignment horizontal="left"/>
    </xf>
    <xf numFmtId="0" fontId="6" fillId="0" borderId="4" xfId="0" applyFont="1" applyFill="1" applyBorder="1" applyAlignment="1"/>
    <xf numFmtId="0" fontId="6" fillId="2" borderId="8" xfId="0" applyFont="1" applyFill="1" applyBorder="1" applyAlignment="1">
      <alignment horizontal="left" wrapText="1"/>
    </xf>
    <xf numFmtId="0" fontId="8" fillId="2" borderId="8" xfId="0" applyFont="1" applyFill="1" applyBorder="1" applyAlignment="1">
      <alignment horizontal="left" vertical="top" wrapText="1"/>
    </xf>
    <xf numFmtId="0" fontId="6" fillId="3" borderId="0" xfId="0" applyFont="1" applyFill="1"/>
    <xf numFmtId="3" fontId="8" fillId="2" borderId="8" xfId="0" applyNumberFormat="1" applyFont="1" applyFill="1" applyBorder="1" applyAlignment="1">
      <alignment horizontal="right" vertical="top"/>
    </xf>
    <xf numFmtId="3" fontId="8" fillId="2" borderId="8" xfId="1" applyNumberFormat="1" applyFont="1" applyFill="1" applyBorder="1" applyAlignment="1">
      <alignment horizontal="right" vertical="top"/>
    </xf>
    <xf numFmtId="3" fontId="8" fillId="2" borderId="17" xfId="0" applyNumberFormat="1" applyFont="1" applyFill="1" applyBorder="1" applyAlignment="1">
      <alignment horizontal="right" vertical="top"/>
    </xf>
    <xf numFmtId="0" fontId="6" fillId="2" borderId="8" xfId="0" applyFont="1" applyFill="1" applyBorder="1" applyAlignment="1">
      <alignment horizontal="center" vertical="top" wrapText="1"/>
    </xf>
    <xf numFmtId="0" fontId="6" fillId="2" borderId="1" xfId="0" applyFont="1" applyFill="1" applyBorder="1" applyAlignment="1">
      <alignment vertical="top" wrapText="1"/>
    </xf>
    <xf numFmtId="41" fontId="6" fillId="2" borderId="8" xfId="0" applyNumberFormat="1" applyFont="1" applyFill="1" applyBorder="1" applyAlignment="1">
      <alignment vertical="top"/>
    </xf>
    <xf numFmtId="0" fontId="6" fillId="2" borderId="8" xfId="0" applyFont="1" applyFill="1" applyBorder="1" applyAlignment="1">
      <alignment vertical="top" wrapText="1"/>
    </xf>
    <xf numFmtId="0" fontId="14" fillId="2" borderId="8" xfId="0" applyFont="1" applyFill="1" applyBorder="1" applyAlignment="1">
      <alignment horizontal="center" vertical="top"/>
    </xf>
    <xf numFmtId="0" fontId="6" fillId="0" borderId="1" xfId="0" applyFont="1" applyFill="1" applyBorder="1" applyAlignment="1">
      <alignment horizontal="center" vertical="top" wrapText="1"/>
    </xf>
    <xf numFmtId="0" fontId="8" fillId="2" borderId="1" xfId="0" applyFont="1" applyFill="1" applyBorder="1" applyAlignment="1">
      <alignment vertical="top" wrapText="1"/>
    </xf>
    <xf numFmtId="0" fontId="14" fillId="0" borderId="1" xfId="0" applyFont="1" applyBorder="1" applyAlignment="1">
      <alignment horizontal="center" vertical="top"/>
    </xf>
    <xf numFmtId="0" fontId="6" fillId="2" borderId="1" xfId="0" applyFont="1" applyFill="1" applyBorder="1" applyAlignment="1">
      <alignment horizontal="right" vertical="center" wrapText="1"/>
    </xf>
    <xf numFmtId="41" fontId="6" fillId="2" borderId="1" xfId="2" applyNumberFormat="1" applyFont="1" applyFill="1" applyBorder="1" applyAlignment="1">
      <alignment horizontal="right" vertical="top" wrapText="1"/>
    </xf>
    <xf numFmtId="41" fontId="6" fillId="2" borderId="1" xfId="2" applyNumberFormat="1" applyFont="1" applyFill="1" applyBorder="1" applyAlignment="1">
      <alignment horizontal="right" vertical="top"/>
    </xf>
    <xf numFmtId="41" fontId="7" fillId="2" borderId="1" xfId="0" applyNumberFormat="1" applyFont="1" applyFill="1" applyBorder="1" applyAlignment="1">
      <alignment horizontal="right" vertical="top" wrapText="1"/>
    </xf>
    <xf numFmtId="2" fontId="2" fillId="0" borderId="1" xfId="0" applyNumberFormat="1" applyFont="1" applyFill="1" applyBorder="1" applyAlignment="1">
      <alignment horizontal="right" vertical="top"/>
    </xf>
    <xf numFmtId="0" fontId="6" fillId="2" borderId="1" xfId="1" applyNumberFormat="1" applyFont="1" applyFill="1" applyBorder="1" applyAlignment="1">
      <alignment horizontal="right" vertical="top"/>
    </xf>
    <xf numFmtId="0" fontId="6" fillId="2" borderId="8" xfId="1" applyNumberFormat="1" applyFont="1" applyFill="1" applyBorder="1" applyAlignment="1">
      <alignment horizontal="right" vertical="top"/>
    </xf>
    <xf numFmtId="3" fontId="6" fillId="3" borderId="8" xfId="0" applyNumberFormat="1" applyFont="1" applyFill="1" applyBorder="1" applyAlignment="1">
      <alignment horizontal="center" vertical="top" wrapText="1"/>
    </xf>
    <xf numFmtId="41" fontId="9" fillId="2" borderId="8" xfId="0" applyNumberFormat="1" applyFont="1" applyFill="1" applyBorder="1" applyAlignment="1">
      <alignment horizontal="right" vertical="top" wrapText="1"/>
    </xf>
    <xf numFmtId="168" fontId="6" fillId="2" borderId="0" xfId="0" applyNumberFormat="1" applyFont="1" applyFill="1"/>
    <xf numFmtId="3" fontId="6" fillId="2" borderId="0" xfId="0" applyNumberFormat="1" applyFont="1" applyFill="1"/>
    <xf numFmtId="0" fontId="6" fillId="2" borderId="0" xfId="0" applyFont="1" applyFill="1" applyBorder="1"/>
    <xf numFmtId="0" fontId="6" fillId="0" borderId="12" xfId="0" applyFont="1" applyFill="1" applyBorder="1" applyAlignment="1">
      <alignment horizontal="left" vertical="top" wrapText="1"/>
    </xf>
    <xf numFmtId="41" fontId="9" fillId="2" borderId="1" xfId="0" applyNumberFormat="1" applyFont="1" applyFill="1" applyBorder="1" applyAlignment="1">
      <alignment horizontal="right" vertical="top" wrapText="1"/>
    </xf>
    <xf numFmtId="0" fontId="6" fillId="0" borderId="4" xfId="0" applyFont="1" applyFill="1" applyBorder="1" applyAlignment="1">
      <alignment horizontal="left" vertical="top" wrapText="1"/>
    </xf>
    <xf numFmtId="0" fontId="6" fillId="0" borderId="0" xfId="0" applyFont="1" applyFill="1" applyBorder="1"/>
    <xf numFmtId="164" fontId="6" fillId="0" borderId="0" xfId="2" applyFont="1" applyFill="1" applyBorder="1"/>
    <xf numFmtId="164" fontId="18" fillId="0" borderId="0" xfId="2" applyFont="1" applyFill="1" applyBorder="1"/>
    <xf numFmtId="0" fontId="18" fillId="0" borderId="0" xfId="0" applyFont="1" applyFill="1" applyBorder="1"/>
    <xf numFmtId="164" fontId="18" fillId="0" borderId="0" xfId="0" applyNumberFormat="1" applyFont="1" applyFill="1" applyBorder="1"/>
    <xf numFmtId="0" fontId="6" fillId="5" borderId="0" xfId="0" applyFont="1" applyFill="1"/>
    <xf numFmtId="41" fontId="6" fillId="5" borderId="0" xfId="0" applyNumberFormat="1" applyFont="1" applyFill="1"/>
    <xf numFmtId="0" fontId="6" fillId="5" borderId="1" xfId="0" applyFont="1" applyFill="1" applyBorder="1" applyAlignment="1">
      <alignment horizontal="right" vertical="top" wrapText="1"/>
    </xf>
    <xf numFmtId="3" fontId="8" fillId="5" borderId="1" xfId="3" applyNumberFormat="1" applyFont="1" applyFill="1" applyBorder="1" applyAlignment="1">
      <alignment horizontal="right" vertical="top" wrapText="1"/>
    </xf>
    <xf numFmtId="0" fontId="6" fillId="5" borderId="1" xfId="1" applyNumberFormat="1" applyFont="1" applyFill="1" applyBorder="1" applyAlignment="1">
      <alignment horizontal="right" vertical="center"/>
    </xf>
    <xf numFmtId="41" fontId="8" fillId="5" borderId="1" xfId="1" applyNumberFormat="1" applyFont="1" applyFill="1" applyBorder="1" applyAlignment="1">
      <alignment horizontal="right" vertical="top"/>
    </xf>
    <xf numFmtId="41" fontId="2" fillId="0" borderId="8" xfId="0" applyNumberFormat="1" applyFont="1" applyFill="1" applyBorder="1" applyAlignment="1">
      <alignment vertical="top"/>
    </xf>
    <xf numFmtId="2" fontId="6" fillId="0" borderId="8" xfId="0" applyNumberFormat="1" applyFont="1" applyFill="1" applyBorder="1" applyAlignment="1">
      <alignment horizontal="right" vertical="top"/>
    </xf>
    <xf numFmtId="164" fontId="6" fillId="2" borderId="8" xfId="2" applyFont="1" applyFill="1" applyBorder="1" applyAlignment="1">
      <alignment horizontal="center" vertical="center" wrapText="1"/>
    </xf>
    <xf numFmtId="164" fontId="2" fillId="2" borderId="8" xfId="2" applyFont="1" applyFill="1" applyBorder="1" applyAlignment="1">
      <alignment horizontal="right" vertical="center" wrapText="1"/>
    </xf>
    <xf numFmtId="0" fontId="6" fillId="2" borderId="1" xfId="1" quotePrefix="1" applyNumberFormat="1" applyFont="1" applyFill="1" applyBorder="1" applyAlignment="1">
      <alignment horizontal="right" vertical="center"/>
    </xf>
    <xf numFmtId="164" fontId="6" fillId="2" borderId="1" xfId="2" quotePrefix="1" applyFont="1" applyFill="1" applyBorder="1" applyAlignment="1">
      <alignment horizontal="right" vertical="center"/>
    </xf>
    <xf numFmtId="0" fontId="2" fillId="2" borderId="8" xfId="2" applyNumberFormat="1" applyFont="1" applyFill="1" applyBorder="1" applyAlignment="1">
      <alignment horizontal="right" vertical="top" wrapText="1"/>
    </xf>
    <xf numFmtId="164" fontId="6" fillId="2" borderId="8" xfId="2" applyFont="1" applyFill="1" applyBorder="1" applyAlignment="1">
      <alignment horizontal="right" vertical="top" wrapText="1"/>
    </xf>
    <xf numFmtId="164" fontId="6" fillId="2" borderId="8" xfId="2" applyFont="1" applyFill="1" applyBorder="1" applyAlignment="1">
      <alignment horizontal="right" vertical="top"/>
    </xf>
    <xf numFmtId="0" fontId="10" fillId="0" borderId="0" xfId="0" applyFont="1" applyFill="1" applyAlignment="1">
      <alignment wrapText="1"/>
    </xf>
    <xf numFmtId="0" fontId="21" fillId="0" borderId="0" xfId="0" applyFont="1" applyFill="1"/>
    <xf numFmtId="0" fontId="21" fillId="5" borderId="0" xfId="0" applyFont="1" applyFill="1"/>
    <xf numFmtId="41" fontId="21" fillId="5" borderId="0" xfId="0" applyNumberFormat="1" applyFont="1" applyFill="1"/>
    <xf numFmtId="41" fontId="21" fillId="0" borderId="0" xfId="0" applyNumberFormat="1" applyFont="1" applyFill="1"/>
    <xf numFmtId="3" fontId="6" fillId="2" borderId="8" xfId="0" applyNumberFormat="1" applyFont="1" applyFill="1" applyBorder="1" applyAlignment="1">
      <alignment vertical="top"/>
    </xf>
    <xf numFmtId="2" fontId="6" fillId="2" borderId="8" xfId="0" applyNumberFormat="1" applyFont="1" applyFill="1" applyBorder="1" applyAlignment="1">
      <alignment vertical="top"/>
    </xf>
    <xf numFmtId="41" fontId="22" fillId="0" borderId="0" xfId="0" applyNumberFormat="1" applyFont="1" applyFill="1"/>
    <xf numFmtId="0" fontId="22" fillId="0" borderId="0" xfId="0" applyFont="1" applyFill="1" applyAlignment="1">
      <alignment horizontal="center"/>
    </xf>
    <xf numFmtId="164" fontId="2" fillId="2" borderId="8" xfId="2" applyFont="1" applyFill="1" applyBorder="1" applyAlignment="1">
      <alignment horizontal="right" vertical="top" wrapText="1"/>
    </xf>
    <xf numFmtId="164" fontId="6" fillId="3" borderId="8" xfId="2" applyFont="1" applyFill="1" applyBorder="1" applyAlignment="1">
      <alignment horizontal="center" vertical="top" wrapText="1"/>
    </xf>
    <xf numFmtId="2" fontId="6" fillId="0" borderId="8" xfId="0" applyNumberFormat="1" applyFont="1" applyFill="1" applyBorder="1" applyAlignment="1">
      <alignment vertical="top"/>
    </xf>
    <xf numFmtId="0" fontId="21" fillId="2" borderId="0" xfId="0" applyFont="1" applyFill="1"/>
    <xf numFmtId="3" fontId="6" fillId="2" borderId="8" xfId="1" applyNumberFormat="1" applyFont="1" applyFill="1" applyBorder="1" applyAlignment="1">
      <alignment horizontal="right" vertical="top"/>
    </xf>
    <xf numFmtId="3" fontId="6" fillId="2" borderId="1" xfId="1" applyNumberFormat="1" applyFont="1" applyFill="1" applyBorder="1" applyAlignment="1">
      <alignment horizontal="right" vertical="top"/>
    </xf>
    <xf numFmtId="0" fontId="6" fillId="2" borderId="4" xfId="0" applyFont="1" applyFill="1" applyBorder="1" applyAlignment="1">
      <alignment horizontal="left" vertical="top" wrapText="1"/>
    </xf>
    <xf numFmtId="0" fontId="6" fillId="2" borderId="12" xfId="0" applyFont="1" applyFill="1" applyBorder="1" applyAlignment="1">
      <alignment horizontal="left" vertical="top" wrapText="1"/>
    </xf>
    <xf numFmtId="165" fontId="6" fillId="2" borderId="0" xfId="0" applyNumberFormat="1" applyFont="1" applyFill="1"/>
    <xf numFmtId="0" fontId="17" fillId="2" borderId="0" xfId="0" applyFont="1" applyFill="1" applyAlignment="1">
      <alignment horizontal="center"/>
    </xf>
    <xf numFmtId="164" fontId="21" fillId="2" borderId="0" xfId="2" applyFont="1" applyFill="1"/>
    <xf numFmtId="164" fontId="6" fillId="2" borderId="0" xfId="2" applyFont="1" applyFill="1"/>
    <xf numFmtId="164" fontId="6" fillId="2" borderId="4" xfId="2" applyFont="1" applyFill="1" applyBorder="1" applyAlignment="1">
      <alignment horizontal="left" vertical="top" wrapText="1"/>
    </xf>
    <xf numFmtId="164" fontId="6" fillId="2" borderId="12" xfId="2" applyFont="1" applyFill="1" applyBorder="1" applyAlignment="1">
      <alignment horizontal="left" vertical="top" wrapText="1"/>
    </xf>
    <xf numFmtId="3" fontId="2" fillId="2" borderId="8" xfId="2" applyNumberFormat="1" applyFont="1" applyFill="1" applyBorder="1" applyAlignment="1">
      <alignment horizontal="right" vertical="top" wrapText="1"/>
    </xf>
    <xf numFmtId="0" fontId="24" fillId="2" borderId="0" xfId="0" applyFont="1" applyFill="1"/>
    <xf numFmtId="0" fontId="8" fillId="2" borderId="0" xfId="0" applyFont="1" applyFill="1"/>
    <xf numFmtId="0" fontId="8" fillId="2" borderId="8" xfId="0" applyFont="1" applyFill="1" applyBorder="1" applyAlignment="1">
      <alignment horizontal="center" vertical="center" wrapText="1"/>
    </xf>
    <xf numFmtId="3" fontId="8" fillId="2" borderId="8" xfId="2" applyNumberFormat="1" applyFont="1" applyFill="1" applyBorder="1" applyAlignment="1">
      <alignment horizontal="right" vertical="top" wrapText="1"/>
    </xf>
    <xf numFmtId="3" fontId="8" fillId="2" borderId="1" xfId="1" applyNumberFormat="1" applyFont="1" applyFill="1" applyBorder="1" applyAlignment="1">
      <alignment horizontal="right" vertical="center"/>
    </xf>
    <xf numFmtId="3" fontId="16" fillId="2" borderId="8" xfId="2" applyNumberFormat="1" applyFont="1" applyFill="1" applyBorder="1" applyAlignment="1">
      <alignment horizontal="right" vertical="center" wrapText="1"/>
    </xf>
    <xf numFmtId="3" fontId="16" fillId="2" borderId="8" xfId="2" applyNumberFormat="1" applyFont="1" applyFill="1" applyBorder="1" applyAlignment="1">
      <alignment horizontal="right" vertical="top" wrapText="1"/>
    </xf>
    <xf numFmtId="0" fontId="8" fillId="2" borderId="4" xfId="0" applyFont="1" applyFill="1" applyBorder="1" applyAlignment="1">
      <alignment horizontal="left" vertical="top" wrapText="1"/>
    </xf>
    <xf numFmtId="0" fontId="8" fillId="2" borderId="12" xfId="0" applyFont="1" applyFill="1" applyBorder="1" applyAlignment="1">
      <alignment horizontal="left" vertical="top" wrapText="1"/>
    </xf>
    <xf numFmtId="3" fontId="8" fillId="3" borderId="8" xfId="0" applyNumberFormat="1" applyFont="1" applyFill="1" applyBorder="1" applyAlignment="1">
      <alignment horizontal="center" vertical="top" wrapText="1"/>
    </xf>
    <xf numFmtId="3" fontId="8" fillId="4" borderId="8" xfId="0" applyNumberFormat="1" applyFont="1" applyFill="1" applyBorder="1" applyAlignment="1">
      <alignment horizontal="center" vertical="top" wrapText="1"/>
    </xf>
    <xf numFmtId="41" fontId="6" fillId="6" borderId="8" xfId="0" applyNumberFormat="1" applyFont="1" applyFill="1" applyBorder="1" applyAlignment="1">
      <alignment horizontal="center" vertical="top" wrapText="1"/>
    </xf>
    <xf numFmtId="41" fontId="6" fillId="6" borderId="8" xfId="0" applyNumberFormat="1" applyFont="1" applyFill="1" applyBorder="1" applyAlignment="1">
      <alignment horizontal="right" vertical="top" wrapText="1"/>
    </xf>
    <xf numFmtId="0" fontId="8" fillId="2" borderId="8" xfId="1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8" xfId="0" applyFont="1" applyFill="1" applyBorder="1" applyAlignment="1">
      <alignment horizontal="left" vertical="top"/>
    </xf>
    <xf numFmtId="0" fontId="2" fillId="3" borderId="9" xfId="0" applyFont="1" applyFill="1" applyBorder="1" applyAlignment="1">
      <alignment horizontal="center" vertical="top"/>
    </xf>
    <xf numFmtId="0" fontId="2" fillId="4" borderId="9" xfId="0" applyFont="1" applyFill="1" applyBorder="1" applyAlignment="1">
      <alignment horizontal="center" vertical="top"/>
    </xf>
    <xf numFmtId="0" fontId="6" fillId="4" borderId="9" xfId="0" applyFont="1" applyFill="1" applyBorder="1" applyAlignment="1">
      <alignment horizontal="left" vertical="top" wrapText="1"/>
    </xf>
    <xf numFmtId="0" fontId="16" fillId="4" borderId="8" xfId="0" applyFont="1" applyFill="1" applyBorder="1" applyAlignment="1">
      <alignment vertical="top" wrapText="1"/>
    </xf>
    <xf numFmtId="0" fontId="2" fillId="4" borderId="9" xfId="0" applyFont="1" applyFill="1" applyBorder="1" applyAlignment="1">
      <alignment horizontal="center" vertical="top" wrapText="1"/>
    </xf>
    <xf numFmtId="41" fontId="6" fillId="4" borderId="8" xfId="0" quotePrefix="1" applyNumberFormat="1" applyFont="1" applyFill="1" applyBorder="1" applyAlignment="1">
      <alignment horizontal="center" vertical="top" wrapText="1"/>
    </xf>
    <xf numFmtId="41" fontId="2" fillId="2" borderId="8" xfId="0" quotePrefix="1" applyNumberFormat="1" applyFont="1" applyFill="1" applyBorder="1" applyAlignment="1">
      <alignment horizontal="right" vertical="top" wrapText="1"/>
    </xf>
    <xf numFmtId="41" fontId="6" fillId="0" borderId="8" xfId="0" quotePrefix="1" applyNumberFormat="1" applyFont="1" applyFill="1" applyBorder="1" applyAlignment="1">
      <alignment vertical="top"/>
    </xf>
    <xf numFmtId="41" fontId="6" fillId="3" borderId="8" xfId="2" applyNumberFormat="1" applyFont="1" applyFill="1" applyBorder="1" applyAlignment="1">
      <alignment horizontal="right" vertical="top" wrapText="1"/>
    </xf>
    <xf numFmtId="0" fontId="6" fillId="4" borderId="8" xfId="0" applyFont="1" applyFill="1" applyBorder="1" applyAlignment="1">
      <alignment horizontal="left" vertical="center" wrapText="1"/>
    </xf>
    <xf numFmtId="41" fontId="6" fillId="3" borderId="8" xfId="0" quotePrefix="1" applyNumberFormat="1" applyFont="1" applyFill="1" applyBorder="1" applyAlignment="1">
      <alignment horizontal="right" vertical="top" wrapText="1"/>
    </xf>
    <xf numFmtId="0" fontId="6" fillId="2" borderId="8" xfId="1" quotePrefix="1" applyNumberFormat="1" applyFont="1" applyFill="1" applyBorder="1" applyAlignment="1">
      <alignment horizontal="right" vertical="top"/>
    </xf>
    <xf numFmtId="0" fontId="6" fillId="5" borderId="1" xfId="1" quotePrefix="1" applyNumberFormat="1" applyFont="1" applyFill="1" applyBorder="1" applyAlignment="1">
      <alignment horizontal="right" vertical="top"/>
    </xf>
    <xf numFmtId="0" fontId="6" fillId="2" borderId="1" xfId="1" quotePrefix="1" applyNumberFormat="1" applyFont="1" applyFill="1" applyBorder="1" applyAlignment="1">
      <alignment horizontal="right" vertical="top"/>
    </xf>
    <xf numFmtId="164" fontId="6" fillId="2" borderId="1" xfId="2" quotePrefix="1" applyFont="1" applyFill="1" applyBorder="1" applyAlignment="1">
      <alignment horizontal="right" vertical="top"/>
    </xf>
    <xf numFmtId="3" fontId="8" fillId="2" borderId="1" xfId="1" applyNumberFormat="1" applyFont="1" applyFill="1" applyBorder="1" applyAlignment="1">
      <alignment horizontal="right" vertical="top"/>
    </xf>
    <xf numFmtId="0" fontId="25" fillId="4" borderId="9" xfId="0" applyFont="1" applyFill="1" applyBorder="1" applyAlignment="1">
      <alignment horizontal="center" vertical="top" wrapText="1"/>
    </xf>
    <xf numFmtId="0" fontId="2" fillId="4" borderId="8" xfId="0" applyFont="1" applyFill="1" applyBorder="1" applyAlignment="1">
      <alignment horizontal="center" vertical="top" wrapText="1"/>
    </xf>
    <xf numFmtId="2" fontId="6" fillId="4" borderId="8" xfId="0" applyNumberFormat="1" applyFont="1" applyFill="1" applyBorder="1" applyAlignment="1">
      <alignment horizontal="right" vertical="top" wrapText="1"/>
    </xf>
    <xf numFmtId="3" fontId="6" fillId="4" borderId="8" xfId="0" applyNumberFormat="1" applyFont="1" applyFill="1" applyBorder="1" applyAlignment="1">
      <alignment horizontal="center" vertical="top" wrapText="1"/>
    </xf>
    <xf numFmtId="0" fontId="6" fillId="3" borderId="8" xfId="0" applyFont="1" applyFill="1" applyBorder="1" applyAlignment="1">
      <alignment horizontal="center" vertical="top" wrapText="1"/>
    </xf>
    <xf numFmtId="3" fontId="6" fillId="2" borderId="8" xfId="1" quotePrefix="1" applyNumberFormat="1" applyFont="1" applyFill="1" applyBorder="1" applyAlignment="1">
      <alignment horizontal="right" vertical="top"/>
    </xf>
    <xf numFmtId="3" fontId="6" fillId="2" borderId="1" xfId="1" quotePrefix="1" applyNumberFormat="1" applyFont="1" applyFill="1" applyBorder="1" applyAlignment="1">
      <alignment horizontal="right" vertical="top"/>
    </xf>
    <xf numFmtId="169" fontId="6" fillId="2" borderId="0" xfId="0" applyNumberFormat="1" applyFont="1" applyFill="1"/>
    <xf numFmtId="0" fontId="10" fillId="0" borderId="0" xfId="0" applyFont="1" applyAlignment="1">
      <alignment horizontal="center" vertical="center" wrapText="1"/>
    </xf>
    <xf numFmtId="0" fontId="8" fillId="0" borderId="1" xfId="0" applyFont="1" applyFill="1" applyBorder="1" applyAlignment="1">
      <alignment vertical="top" wrapText="1"/>
    </xf>
    <xf numFmtId="0" fontId="6" fillId="0" borderId="1" xfId="0" applyFont="1" applyFill="1" applyBorder="1" applyAlignment="1">
      <alignment vertical="top" wrapText="1"/>
    </xf>
    <xf numFmtId="0" fontId="14" fillId="0" borderId="1" xfId="0" applyFont="1" applyFill="1" applyBorder="1" applyAlignment="1">
      <alignment horizontal="center" vertical="top"/>
    </xf>
    <xf numFmtId="0" fontId="6" fillId="0" borderId="1" xfId="0" applyFont="1" applyFill="1" applyBorder="1" applyAlignment="1">
      <alignment horizontal="right" vertical="center" wrapText="1"/>
    </xf>
    <xf numFmtId="41" fontId="6" fillId="0" borderId="1" xfId="0" quotePrefix="1" applyNumberFormat="1" applyFont="1" applyFill="1" applyBorder="1" applyAlignment="1">
      <alignment horizontal="center" vertical="top" wrapText="1"/>
    </xf>
    <xf numFmtId="41" fontId="6" fillId="0" borderId="8" xfId="0" quotePrefix="1" applyNumberFormat="1" applyFont="1" applyFill="1" applyBorder="1" applyAlignment="1">
      <alignment horizontal="center" vertical="top" wrapText="1"/>
    </xf>
    <xf numFmtId="41" fontId="6" fillId="0" borderId="1" xfId="0" applyNumberFormat="1" applyFont="1" applyFill="1" applyBorder="1" applyAlignment="1">
      <alignment horizontal="right" vertical="top" wrapText="1"/>
    </xf>
    <xf numFmtId="41" fontId="6" fillId="0" borderId="1" xfId="2" applyNumberFormat="1" applyFont="1" applyFill="1" applyBorder="1" applyAlignment="1">
      <alignment horizontal="right" vertical="top"/>
    </xf>
    <xf numFmtId="41" fontId="8" fillId="0" borderId="1" xfId="3" applyNumberFormat="1" applyFont="1" applyFill="1" applyBorder="1" applyAlignment="1">
      <alignment horizontal="right" vertical="top" wrapText="1"/>
    </xf>
    <xf numFmtId="41" fontId="8" fillId="0" borderId="8" xfId="3" applyNumberFormat="1" applyFont="1" applyFill="1" applyBorder="1" applyAlignment="1">
      <alignment horizontal="right" vertical="top" wrapText="1"/>
    </xf>
    <xf numFmtId="41" fontId="7" fillId="0" borderId="1" xfId="0" applyNumberFormat="1" applyFont="1" applyFill="1" applyBorder="1" applyAlignment="1">
      <alignment horizontal="right" vertical="top" wrapText="1"/>
    </xf>
    <xf numFmtId="41" fontId="6" fillId="0" borderId="8" xfId="0" applyNumberFormat="1" applyFont="1" applyFill="1" applyBorder="1" applyAlignment="1">
      <alignment horizontal="right" vertical="top" wrapText="1"/>
    </xf>
    <xf numFmtId="168" fontId="6" fillId="0" borderId="0" xfId="0" applyNumberFormat="1" applyFont="1" applyFill="1"/>
    <xf numFmtId="0" fontId="6" fillId="0" borderId="8" xfId="2" applyNumberFormat="1" applyFont="1" applyFill="1" applyBorder="1" applyAlignment="1">
      <alignment horizontal="right" vertical="top" wrapText="1"/>
    </xf>
    <xf numFmtId="3" fontId="8" fillId="0" borderId="8" xfId="0" applyNumberFormat="1" applyFont="1" applyFill="1" applyBorder="1" applyAlignment="1">
      <alignment horizontal="right" vertical="top"/>
    </xf>
    <xf numFmtId="3" fontId="6" fillId="0" borderId="8" xfId="2" applyNumberFormat="1" applyFont="1" applyFill="1" applyBorder="1" applyAlignment="1">
      <alignment horizontal="right" vertical="top" wrapText="1"/>
    </xf>
    <xf numFmtId="164" fontId="6" fillId="0" borderId="8" xfId="2" quotePrefix="1" applyFont="1" applyFill="1" applyBorder="1" applyAlignment="1">
      <alignment horizontal="center" vertical="top" wrapText="1"/>
    </xf>
    <xf numFmtId="0" fontId="6" fillId="0" borderId="8" xfId="1" applyNumberFormat="1" applyFont="1" applyFill="1" applyBorder="1" applyAlignment="1">
      <alignment horizontal="right" vertical="top"/>
    </xf>
    <xf numFmtId="3" fontId="6" fillId="0" borderId="8" xfId="1" applyNumberFormat="1" applyFont="1" applyFill="1" applyBorder="1" applyAlignment="1">
      <alignment horizontal="right" vertical="top"/>
    </xf>
    <xf numFmtId="0" fontId="6" fillId="0" borderId="8" xfId="1" applyNumberFormat="1" applyFont="1" applyFill="1" applyBorder="1" applyAlignment="1">
      <alignment horizontal="right" vertical="center"/>
    </xf>
    <xf numFmtId="164" fontId="6" fillId="0" borderId="8" xfId="2" applyFont="1" applyFill="1" applyBorder="1" applyAlignment="1">
      <alignment horizontal="right" vertical="center"/>
    </xf>
    <xf numFmtId="3" fontId="8" fillId="0" borderId="8" xfId="1" applyNumberFormat="1" applyFont="1" applyFill="1" applyBorder="1" applyAlignment="1">
      <alignment horizontal="right" vertical="center"/>
    </xf>
    <xf numFmtId="41" fontId="9" fillId="0" borderId="8" xfId="0" applyNumberFormat="1" applyFont="1" applyFill="1" applyBorder="1" applyAlignment="1">
      <alignment horizontal="right" vertical="top" wrapText="1"/>
    </xf>
    <xf numFmtId="164" fontId="6" fillId="0" borderId="8" xfId="2" applyFont="1" applyFill="1" applyBorder="1" applyAlignment="1">
      <alignment horizontal="right" vertical="top"/>
    </xf>
    <xf numFmtId="3" fontId="8" fillId="0" borderId="8" xfId="1" applyNumberFormat="1" applyFont="1" applyFill="1" applyBorder="1" applyAlignment="1">
      <alignment horizontal="right" vertical="top"/>
    </xf>
    <xf numFmtId="41" fontId="7" fillId="0" borderId="8" xfId="0" applyNumberFormat="1" applyFont="1" applyFill="1" applyBorder="1" applyAlignment="1">
      <alignment horizontal="right" vertical="top" wrapText="1"/>
    </xf>
    <xf numFmtId="0" fontId="6" fillId="0" borderId="1" xfId="1" applyNumberFormat="1" applyFont="1" applyFill="1" applyBorder="1" applyAlignment="1">
      <alignment horizontal="right" vertical="top"/>
    </xf>
    <xf numFmtId="41" fontId="8" fillId="2" borderId="8" xfId="1" quotePrefix="1" applyNumberFormat="1" applyFont="1" applyFill="1" applyBorder="1" applyAlignment="1">
      <alignment horizontal="right" vertical="top"/>
    </xf>
    <xf numFmtId="164" fontId="6" fillId="2" borderId="8" xfId="2" quotePrefix="1" applyFont="1" applyFill="1" applyBorder="1" applyAlignment="1">
      <alignment horizontal="right" vertical="top"/>
    </xf>
    <xf numFmtId="41" fontId="2" fillId="0" borderId="8" xfId="0" applyNumberFormat="1" applyFont="1" applyFill="1" applyBorder="1" applyAlignment="1">
      <alignment horizontal="center" vertical="top"/>
    </xf>
    <xf numFmtId="0" fontId="2" fillId="3" borderId="8" xfId="0" applyFont="1" applyFill="1" applyBorder="1" applyAlignment="1">
      <alignment horizontal="center" vertical="top"/>
    </xf>
    <xf numFmtId="0" fontId="2" fillId="4" borderId="8" xfId="0" applyFont="1" applyFill="1" applyBorder="1" applyAlignment="1">
      <alignment horizontal="center" vertical="center"/>
    </xf>
    <xf numFmtId="0" fontId="6" fillId="4" borderId="8" xfId="0" applyFont="1" applyFill="1" applyBorder="1" applyAlignment="1">
      <alignment horizontal="left" vertical="top" wrapText="1"/>
    </xf>
    <xf numFmtId="0" fontId="2" fillId="4" borderId="8" xfId="0" applyFont="1" applyFill="1" applyBorder="1" applyAlignment="1">
      <alignment horizontal="left" vertical="top" wrapText="1"/>
    </xf>
    <xf numFmtId="0" fontId="25" fillId="4" borderId="8" xfId="0" applyFont="1" applyFill="1" applyBorder="1" applyAlignment="1">
      <alignment horizontal="center" vertical="top" wrapText="1"/>
    </xf>
    <xf numFmtId="0" fontId="6" fillId="7" borderId="8" xfId="0" applyFont="1" applyFill="1" applyBorder="1" applyAlignment="1">
      <alignment horizontal="center" vertical="center" wrapText="1"/>
    </xf>
    <xf numFmtId="41" fontId="28" fillId="7" borderId="8" xfId="0" applyNumberFormat="1" applyFont="1" applyFill="1" applyBorder="1" applyAlignment="1">
      <alignment horizontal="center" vertical="center" wrapText="1"/>
    </xf>
    <xf numFmtId="0" fontId="6" fillId="8" borderId="8" xfId="0" applyFont="1" applyFill="1" applyBorder="1" applyAlignment="1">
      <alignment horizontal="right" vertical="top" wrapText="1"/>
    </xf>
    <xf numFmtId="0" fontId="31" fillId="0" borderId="0" xfId="0" applyFont="1" applyAlignment="1">
      <alignment horizontal="center" vertical="center" wrapText="1"/>
    </xf>
    <xf numFmtId="168" fontId="6" fillId="2" borderId="0" xfId="0" applyNumberFormat="1" applyFont="1" applyFill="1" applyAlignment="1">
      <alignment vertical="top"/>
    </xf>
    <xf numFmtId="0" fontId="6" fillId="0" borderId="8" xfId="0" applyFont="1" applyFill="1" applyBorder="1"/>
    <xf numFmtId="0" fontId="33" fillId="2" borderId="8" xfId="0" applyFont="1" applyFill="1" applyBorder="1" applyAlignment="1">
      <alignment horizontal="center" vertical="center" wrapText="1"/>
    </xf>
    <xf numFmtId="164" fontId="33" fillId="2" borderId="8" xfId="2" applyFont="1" applyFill="1" applyBorder="1" applyAlignment="1">
      <alignment horizontal="center" vertical="center" wrapText="1"/>
    </xf>
    <xf numFmtId="0" fontId="35" fillId="2" borderId="8" xfId="0" applyFont="1" applyFill="1" applyBorder="1" applyAlignment="1">
      <alignment horizontal="center" vertical="center" wrapText="1"/>
    </xf>
    <xf numFmtId="41" fontId="33" fillId="2" borderId="8" xfId="0" applyNumberFormat="1" applyFont="1" applyFill="1" applyBorder="1" applyAlignment="1">
      <alignment horizontal="center" vertical="center" wrapText="1"/>
    </xf>
    <xf numFmtId="0" fontId="36" fillId="3" borderId="9" xfId="0" applyFont="1" applyFill="1" applyBorder="1" applyAlignment="1">
      <alignment horizontal="center" vertical="top"/>
    </xf>
    <xf numFmtId="0" fontId="36" fillId="3" borderId="9" xfId="0" applyFont="1" applyFill="1" applyBorder="1" applyAlignment="1">
      <alignment horizontal="left" vertical="top" wrapText="1"/>
    </xf>
    <xf numFmtId="0" fontId="36" fillId="3" borderId="8" xfId="0" applyFont="1" applyFill="1" applyBorder="1" applyAlignment="1">
      <alignment horizontal="left" vertical="top" wrapText="1"/>
    </xf>
    <xf numFmtId="0" fontId="36" fillId="3" borderId="9" xfId="0" applyFont="1" applyFill="1" applyBorder="1" applyAlignment="1">
      <alignment horizontal="center" vertical="top" wrapText="1"/>
    </xf>
    <xf numFmtId="0" fontId="33" fillId="3" borderId="8" xfId="0" applyFont="1" applyFill="1" applyBorder="1" applyAlignment="1">
      <alignment horizontal="center" vertical="top" wrapText="1"/>
    </xf>
    <xf numFmtId="41" fontId="36" fillId="3" borderId="8" xfId="0" applyNumberFormat="1" applyFont="1" applyFill="1" applyBorder="1" applyAlignment="1">
      <alignment horizontal="right" vertical="top" wrapText="1"/>
    </xf>
    <xf numFmtId="41" fontId="33" fillId="3" borderId="8" xfId="0" applyNumberFormat="1" applyFont="1" applyFill="1" applyBorder="1" applyAlignment="1">
      <alignment horizontal="right" vertical="top" wrapText="1"/>
    </xf>
    <xf numFmtId="41" fontId="33" fillId="3" borderId="8" xfId="0" applyNumberFormat="1" applyFont="1" applyFill="1" applyBorder="1" applyAlignment="1">
      <alignment horizontal="center" vertical="top" wrapText="1"/>
    </xf>
    <xf numFmtId="2" fontId="36" fillId="3" borderId="8" xfId="0" applyNumberFormat="1" applyFont="1" applyFill="1" applyBorder="1" applyAlignment="1">
      <alignment horizontal="right" vertical="top" wrapText="1"/>
    </xf>
    <xf numFmtId="0" fontId="36" fillId="4" borderId="9" xfId="0" applyFont="1" applyFill="1" applyBorder="1" applyAlignment="1">
      <alignment horizontal="center" vertical="top"/>
    </xf>
    <xf numFmtId="0" fontId="33" fillId="4" borderId="9" xfId="0" applyFont="1" applyFill="1" applyBorder="1" applyAlignment="1">
      <alignment horizontal="left" vertical="top" wrapText="1"/>
    </xf>
    <xf numFmtId="0" fontId="37" fillId="4" borderId="8" xfId="0" applyFont="1" applyFill="1" applyBorder="1" applyAlignment="1">
      <alignment vertical="top" wrapText="1"/>
    </xf>
    <xf numFmtId="0" fontId="36" fillId="4" borderId="9" xfId="0" applyFont="1" applyFill="1" applyBorder="1" applyAlignment="1">
      <alignment horizontal="center" vertical="top" wrapText="1"/>
    </xf>
    <xf numFmtId="0" fontId="33" fillId="4" borderId="8" xfId="0" applyFont="1" applyFill="1" applyBorder="1" applyAlignment="1">
      <alignment horizontal="center" vertical="top" wrapText="1"/>
    </xf>
    <xf numFmtId="41" fontId="33" fillId="4" borderId="8" xfId="0" applyNumberFormat="1" applyFont="1" applyFill="1" applyBorder="1" applyAlignment="1">
      <alignment horizontal="right" vertical="top" wrapText="1"/>
    </xf>
    <xf numFmtId="0" fontId="33" fillId="4" borderId="8" xfId="0" applyFont="1" applyFill="1" applyBorder="1" applyAlignment="1">
      <alignment horizontal="right" vertical="top" wrapText="1"/>
    </xf>
    <xf numFmtId="41" fontId="33" fillId="4" borderId="8" xfId="0" applyNumberFormat="1" applyFont="1" applyFill="1" applyBorder="1" applyAlignment="1">
      <alignment horizontal="center" vertical="top" wrapText="1"/>
    </xf>
    <xf numFmtId="41" fontId="36" fillId="4" borderId="8" xfId="0" applyNumberFormat="1" applyFont="1" applyFill="1" applyBorder="1" applyAlignment="1">
      <alignment horizontal="right" vertical="top" wrapText="1"/>
    </xf>
    <xf numFmtId="2" fontId="36" fillId="4" borderId="8" xfId="0" applyNumberFormat="1" applyFont="1" applyFill="1" applyBorder="1" applyAlignment="1">
      <alignment horizontal="right" vertical="top" wrapText="1"/>
    </xf>
    <xf numFmtId="0" fontId="33" fillId="0" borderId="8" xfId="0" applyFont="1" applyFill="1" applyBorder="1" applyAlignment="1">
      <alignment horizontal="center" vertical="top" wrapText="1"/>
    </xf>
    <xf numFmtId="0" fontId="35" fillId="0" borderId="8" xfId="0" applyFont="1" applyBorder="1" applyAlignment="1">
      <alignment vertical="top" wrapText="1"/>
    </xf>
    <xf numFmtId="0" fontId="33" fillId="0" borderId="8" xfId="0" applyFont="1" applyBorder="1" applyAlignment="1">
      <alignment vertical="top" wrapText="1"/>
    </xf>
    <xf numFmtId="0" fontId="38" fillId="0" borderId="8" xfId="0" applyFont="1" applyBorder="1" applyAlignment="1">
      <alignment horizontal="center" vertical="top"/>
    </xf>
    <xf numFmtId="0" fontId="33" fillId="0" borderId="8" xfId="2" applyNumberFormat="1" applyFont="1" applyFill="1" applyBorder="1" applyAlignment="1">
      <alignment horizontal="right" vertical="top" wrapText="1"/>
    </xf>
    <xf numFmtId="41" fontId="33" fillId="2" borderId="8" xfId="2" applyNumberFormat="1" applyFont="1" applyFill="1" applyBorder="1" applyAlignment="1">
      <alignment horizontal="right" vertical="top" wrapText="1"/>
    </xf>
    <xf numFmtId="41" fontId="36" fillId="2" borderId="8" xfId="0" quotePrefix="1" applyNumberFormat="1" applyFont="1" applyFill="1" applyBorder="1" applyAlignment="1">
      <alignment horizontal="right" vertical="top" wrapText="1"/>
    </xf>
    <xf numFmtId="0" fontId="33" fillId="0" borderId="0" xfId="0" applyFont="1" applyAlignment="1">
      <alignment horizontal="right" vertical="top"/>
    </xf>
    <xf numFmtId="0" fontId="33" fillId="2" borderId="8" xfId="2" applyNumberFormat="1" applyFont="1" applyFill="1" applyBorder="1" applyAlignment="1">
      <alignment horizontal="right" vertical="top" wrapText="1"/>
    </xf>
    <xf numFmtId="3" fontId="35" fillId="0" borderId="8" xfId="0" applyNumberFormat="1" applyFont="1" applyFill="1" applyBorder="1" applyAlignment="1">
      <alignment horizontal="right" vertical="top"/>
    </xf>
    <xf numFmtId="3" fontId="33" fillId="0" borderId="8" xfId="2" applyNumberFormat="1" applyFont="1" applyFill="1" applyBorder="1" applyAlignment="1">
      <alignment horizontal="right" vertical="top" wrapText="1"/>
    </xf>
    <xf numFmtId="164" fontId="33" fillId="0" borderId="8" xfId="2" quotePrefix="1" applyFont="1" applyFill="1" applyBorder="1" applyAlignment="1">
      <alignment horizontal="center" vertical="top" wrapText="1"/>
    </xf>
    <xf numFmtId="3" fontId="35" fillId="2" borderId="8" xfId="2" applyNumberFormat="1" applyFont="1" applyFill="1" applyBorder="1" applyAlignment="1">
      <alignment horizontal="right" vertical="top" wrapText="1"/>
    </xf>
    <xf numFmtId="41" fontId="33" fillId="0" borderId="8" xfId="0" applyNumberFormat="1" applyFont="1" applyFill="1" applyBorder="1" applyAlignment="1">
      <alignment horizontal="center" vertical="top" wrapText="1"/>
    </xf>
    <xf numFmtId="41" fontId="36" fillId="0" borderId="8" xfId="0" applyNumberFormat="1" applyFont="1" applyFill="1" applyBorder="1" applyAlignment="1">
      <alignment horizontal="right" vertical="top" wrapText="1"/>
    </xf>
    <xf numFmtId="2" fontId="36" fillId="0" borderId="8" xfId="0" applyNumberFormat="1" applyFont="1" applyFill="1" applyBorder="1" applyAlignment="1">
      <alignment horizontal="right" vertical="top" wrapText="1"/>
    </xf>
    <xf numFmtId="0" fontId="33" fillId="0" borderId="8" xfId="0" applyFont="1" applyFill="1" applyBorder="1" applyAlignment="1">
      <alignment horizontal="right" vertical="top" wrapText="1"/>
    </xf>
    <xf numFmtId="41" fontId="35" fillId="2" borderId="8" xfId="3" applyNumberFormat="1" applyFont="1" applyFill="1" applyBorder="1" applyAlignment="1">
      <alignment horizontal="right" vertical="top" wrapText="1"/>
    </xf>
    <xf numFmtId="41" fontId="33" fillId="0" borderId="8" xfId="0" quotePrefix="1" applyNumberFormat="1" applyFont="1" applyFill="1" applyBorder="1" applyAlignment="1">
      <alignment vertical="top"/>
    </xf>
    <xf numFmtId="0" fontId="33" fillId="2" borderId="8" xfId="0" applyFont="1" applyFill="1" applyBorder="1" applyAlignment="1">
      <alignment horizontal="right" vertical="top" wrapText="1"/>
    </xf>
    <xf numFmtId="0" fontId="33" fillId="2" borderId="8" xfId="1" applyNumberFormat="1" applyFont="1" applyFill="1" applyBorder="1" applyAlignment="1">
      <alignment horizontal="right" vertical="top"/>
    </xf>
    <xf numFmtId="41" fontId="35" fillId="2" borderId="8" xfId="1" applyNumberFormat="1" applyFont="1" applyFill="1" applyBorder="1" applyAlignment="1">
      <alignment horizontal="right" vertical="top"/>
    </xf>
    <xf numFmtId="3" fontId="33" fillId="2" borderId="8" xfId="1" applyNumberFormat="1" applyFont="1" applyFill="1" applyBorder="1" applyAlignment="1">
      <alignment horizontal="right" vertical="top"/>
    </xf>
    <xf numFmtId="164" fontId="33" fillId="2" borderId="8" xfId="2" applyFont="1" applyFill="1" applyBorder="1" applyAlignment="1">
      <alignment horizontal="right" vertical="top"/>
    </xf>
    <xf numFmtId="3" fontId="35" fillId="2" borderId="8" xfId="1" applyNumberFormat="1" applyFont="1" applyFill="1" applyBorder="1" applyAlignment="1">
      <alignment horizontal="right" vertical="top"/>
    </xf>
    <xf numFmtId="0" fontId="35" fillId="4" borderId="8" xfId="0" applyFont="1" applyFill="1" applyBorder="1" applyAlignment="1">
      <alignment vertical="top" wrapText="1"/>
    </xf>
    <xf numFmtId="0" fontId="33" fillId="4" borderId="1" xfId="0" applyFont="1" applyFill="1" applyBorder="1" applyAlignment="1">
      <alignment vertical="top" wrapText="1"/>
    </xf>
    <xf numFmtId="41" fontId="35" fillId="4" borderId="8" xfId="3" applyNumberFormat="1" applyFont="1" applyFill="1" applyBorder="1" applyAlignment="1">
      <alignment horizontal="right" vertical="top" wrapText="1"/>
    </xf>
    <xf numFmtId="0" fontId="33" fillId="0" borderId="1" xfId="0" applyFont="1" applyBorder="1" applyAlignment="1">
      <alignment vertical="top" wrapText="1"/>
    </xf>
    <xf numFmtId="0" fontId="33" fillId="2" borderId="8" xfId="0" applyFont="1" applyFill="1" applyBorder="1" applyAlignment="1">
      <alignment horizontal="center" vertical="top" wrapText="1"/>
    </xf>
    <xf numFmtId="0" fontId="35" fillId="2" borderId="8" xfId="0" applyFont="1" applyFill="1" applyBorder="1" applyAlignment="1">
      <alignment vertical="top" wrapText="1"/>
    </xf>
    <xf numFmtId="0" fontId="33" fillId="2" borderId="1" xfId="0" applyFont="1" applyFill="1" applyBorder="1" applyAlignment="1">
      <alignment vertical="top" wrapText="1"/>
    </xf>
    <xf numFmtId="3" fontId="35" fillId="2" borderId="8" xfId="3" applyNumberFormat="1" applyFont="1" applyFill="1" applyBorder="1" applyAlignment="1">
      <alignment horizontal="right" vertical="top" wrapText="1"/>
    </xf>
    <xf numFmtId="0" fontId="33" fillId="0" borderId="8" xfId="1" applyNumberFormat="1" applyFont="1" applyFill="1" applyBorder="1" applyAlignment="1">
      <alignment horizontal="right" vertical="top"/>
    </xf>
    <xf numFmtId="0" fontId="33" fillId="2" borderId="8" xfId="1" applyNumberFormat="1" applyFont="1" applyFill="1" applyBorder="1" applyAlignment="1">
      <alignment horizontal="right" vertical="center"/>
    </xf>
    <xf numFmtId="0" fontId="33" fillId="2" borderId="8" xfId="0" applyFont="1" applyFill="1" applyBorder="1" applyAlignment="1">
      <alignment vertical="top" wrapText="1"/>
    </xf>
    <xf numFmtId="3" fontId="33" fillId="0" borderId="8" xfId="1" applyNumberFormat="1" applyFont="1" applyFill="1" applyBorder="1" applyAlignment="1">
      <alignment horizontal="right" vertical="top"/>
    </xf>
    <xf numFmtId="0" fontId="33" fillId="0" borderId="8" xfId="1" applyNumberFormat="1" applyFont="1" applyFill="1" applyBorder="1" applyAlignment="1">
      <alignment horizontal="right" vertical="center"/>
    </xf>
    <xf numFmtId="164" fontId="33" fillId="0" borderId="8" xfId="2" applyFont="1" applyFill="1" applyBorder="1" applyAlignment="1">
      <alignment horizontal="right" vertical="center"/>
    </xf>
    <xf numFmtId="3" fontId="35" fillId="0" borderId="8" xfId="1" applyNumberFormat="1" applyFont="1" applyFill="1" applyBorder="1" applyAlignment="1">
      <alignment horizontal="right" vertical="center"/>
    </xf>
    <xf numFmtId="41" fontId="33" fillId="0" borderId="8" xfId="1" applyNumberFormat="1" applyFont="1" applyFill="1" applyBorder="1" applyAlignment="1">
      <alignment horizontal="right" vertical="top"/>
    </xf>
    <xf numFmtId="164" fontId="33" fillId="0" borderId="8" xfId="2" applyFont="1" applyFill="1" applyBorder="1" applyAlignment="1">
      <alignment horizontal="right" vertical="top"/>
    </xf>
    <xf numFmtId="3" fontId="35" fillId="0" borderId="8" xfId="1" applyNumberFormat="1" applyFont="1" applyFill="1" applyBorder="1" applyAlignment="1">
      <alignment horizontal="right" vertical="top"/>
    </xf>
    <xf numFmtId="0" fontId="38" fillId="2" borderId="8" xfId="0" applyFont="1" applyFill="1" applyBorder="1" applyAlignment="1">
      <alignment horizontal="center" vertical="top"/>
    </xf>
    <xf numFmtId="0" fontId="33" fillId="2" borderId="8" xfId="1" quotePrefix="1" applyNumberFormat="1" applyFont="1" applyFill="1" applyBorder="1" applyAlignment="1">
      <alignment horizontal="right" vertical="top"/>
    </xf>
    <xf numFmtId="0" fontId="33" fillId="4" borderId="8" xfId="0" applyFont="1" applyFill="1" applyBorder="1" applyAlignment="1">
      <alignment vertical="top" wrapText="1"/>
    </xf>
    <xf numFmtId="0" fontId="38" fillId="4" borderId="8" xfId="0" applyFont="1" applyFill="1" applyBorder="1" applyAlignment="1">
      <alignment horizontal="center" vertical="top"/>
    </xf>
    <xf numFmtId="0" fontId="33" fillId="0" borderId="1" xfId="0" applyFont="1" applyFill="1" applyBorder="1" applyAlignment="1">
      <alignment horizontal="center" vertical="top" wrapText="1"/>
    </xf>
    <xf numFmtId="0" fontId="35" fillId="0" borderId="1" xfId="0" applyFont="1" applyFill="1" applyBorder="1" applyAlignment="1">
      <alignment vertical="top" wrapText="1"/>
    </xf>
    <xf numFmtId="0" fontId="33" fillId="0" borderId="1" xfId="0" applyFont="1" applyFill="1" applyBorder="1" applyAlignment="1">
      <alignment vertical="top" wrapText="1"/>
    </xf>
    <xf numFmtId="0" fontId="38" fillId="0" borderId="1" xfId="0" applyFont="1" applyFill="1" applyBorder="1" applyAlignment="1">
      <alignment horizontal="center" vertical="top"/>
    </xf>
    <xf numFmtId="0" fontId="33" fillId="0" borderId="1" xfId="0" applyFont="1" applyFill="1" applyBorder="1" applyAlignment="1">
      <alignment horizontal="right" vertical="top" wrapText="1"/>
    </xf>
    <xf numFmtId="41" fontId="33" fillId="0" borderId="1" xfId="0" quotePrefix="1" applyNumberFormat="1" applyFont="1" applyFill="1" applyBorder="1" applyAlignment="1">
      <alignment horizontal="center" vertical="top" wrapText="1"/>
    </xf>
    <xf numFmtId="41" fontId="33" fillId="0" borderId="8" xfId="0" quotePrefix="1" applyNumberFormat="1" applyFont="1" applyFill="1" applyBorder="1" applyAlignment="1">
      <alignment horizontal="center" vertical="top" wrapText="1"/>
    </xf>
    <xf numFmtId="41" fontId="33" fillId="0" borderId="1" xfId="0" applyNumberFormat="1" applyFont="1" applyFill="1" applyBorder="1" applyAlignment="1">
      <alignment horizontal="right" vertical="top" wrapText="1"/>
    </xf>
    <xf numFmtId="41" fontId="35" fillId="0" borderId="1" xfId="3" applyNumberFormat="1" applyFont="1" applyFill="1" applyBorder="1" applyAlignment="1">
      <alignment horizontal="right" vertical="top" wrapText="1"/>
    </xf>
    <xf numFmtId="0" fontId="35" fillId="2" borderId="1" xfId="0" applyFont="1" applyFill="1" applyBorder="1" applyAlignment="1">
      <alignment vertical="top" wrapText="1"/>
    </xf>
    <xf numFmtId="0" fontId="38" fillId="0" borderId="1" xfId="0" applyFont="1" applyBorder="1" applyAlignment="1">
      <alignment horizontal="center" vertical="top"/>
    </xf>
    <xf numFmtId="0" fontId="33" fillId="2" borderId="1" xfId="0" applyFont="1" applyFill="1" applyBorder="1" applyAlignment="1">
      <alignment horizontal="right" vertical="top" wrapText="1"/>
    </xf>
    <xf numFmtId="41" fontId="33" fillId="2" borderId="1" xfId="2" applyNumberFormat="1" applyFont="1" applyFill="1" applyBorder="1" applyAlignment="1">
      <alignment horizontal="right" vertical="top" wrapText="1"/>
    </xf>
    <xf numFmtId="0" fontId="33" fillId="5" borderId="1" xfId="0" applyFont="1" applyFill="1" applyBorder="1" applyAlignment="1">
      <alignment horizontal="right" vertical="top" wrapText="1"/>
    </xf>
    <xf numFmtId="3" fontId="35" fillId="5" borderId="1" xfId="3" applyNumberFormat="1" applyFont="1" applyFill="1" applyBorder="1" applyAlignment="1">
      <alignment horizontal="right" vertical="top" wrapText="1"/>
    </xf>
    <xf numFmtId="0" fontId="33" fillId="0" borderId="1" xfId="1" quotePrefix="1" applyNumberFormat="1" applyFont="1" applyFill="1" applyBorder="1" applyAlignment="1">
      <alignment horizontal="right" vertical="top"/>
    </xf>
    <xf numFmtId="41" fontId="35" fillId="5" borderId="1" xfId="1" applyNumberFormat="1" applyFont="1" applyFill="1" applyBorder="1" applyAlignment="1">
      <alignment horizontal="right" vertical="top"/>
    </xf>
    <xf numFmtId="0" fontId="33" fillId="2" borderId="1" xfId="1" applyNumberFormat="1" applyFont="1" applyFill="1" applyBorder="1" applyAlignment="1">
      <alignment horizontal="right" vertical="top"/>
    </xf>
    <xf numFmtId="3" fontId="33" fillId="2" borderId="1" xfId="1" applyNumberFormat="1" applyFont="1" applyFill="1" applyBorder="1" applyAlignment="1">
      <alignment horizontal="right" vertical="top"/>
    </xf>
    <xf numFmtId="0" fontId="33" fillId="2" borderId="1" xfId="1" quotePrefix="1" applyNumberFormat="1" applyFont="1" applyFill="1" applyBorder="1" applyAlignment="1">
      <alignment horizontal="right" vertical="top"/>
    </xf>
    <xf numFmtId="164" fontId="33" fillId="2" borderId="1" xfId="2" quotePrefix="1" applyFont="1" applyFill="1" applyBorder="1" applyAlignment="1">
      <alignment horizontal="right" vertical="top"/>
    </xf>
    <xf numFmtId="0" fontId="33" fillId="0" borderId="1" xfId="1" applyNumberFormat="1" applyFont="1" applyFill="1" applyBorder="1" applyAlignment="1">
      <alignment horizontal="right" vertical="top"/>
    </xf>
    <xf numFmtId="3" fontId="35" fillId="2" borderId="1" xfId="1" applyNumberFormat="1" applyFont="1" applyFill="1" applyBorder="1" applyAlignment="1">
      <alignment horizontal="right" vertical="top"/>
    </xf>
    <xf numFmtId="0" fontId="33" fillId="5" borderId="1" xfId="1" applyNumberFormat="1" applyFont="1" applyFill="1" applyBorder="1" applyAlignment="1">
      <alignment horizontal="right" vertical="top"/>
    </xf>
    <xf numFmtId="3" fontId="33" fillId="2" borderId="1" xfId="1" quotePrefix="1" applyNumberFormat="1" applyFont="1" applyFill="1" applyBorder="1" applyAlignment="1">
      <alignment horizontal="right" vertical="top"/>
    </xf>
    <xf numFmtId="0" fontId="33" fillId="2" borderId="1" xfId="1" quotePrefix="1" applyNumberFormat="1" applyFont="1" applyFill="1" applyBorder="1" applyAlignment="1">
      <alignment horizontal="right" vertical="center"/>
    </xf>
    <xf numFmtId="164" fontId="33" fillId="2" borderId="1" xfId="2" quotePrefix="1" applyFont="1" applyFill="1" applyBorder="1" applyAlignment="1">
      <alignment horizontal="right" vertical="center"/>
    </xf>
    <xf numFmtId="3" fontId="35" fillId="2" borderId="1" xfId="1" applyNumberFormat="1" applyFont="1" applyFill="1" applyBorder="1" applyAlignment="1">
      <alignment horizontal="right" vertical="center"/>
    </xf>
    <xf numFmtId="3" fontId="35" fillId="2" borderId="8" xfId="0" applyNumberFormat="1" applyFont="1" applyFill="1" applyBorder="1" applyAlignment="1">
      <alignment horizontal="right" vertical="top"/>
    </xf>
    <xf numFmtId="0" fontId="33" fillId="0" borderId="8" xfId="0" applyFont="1" applyFill="1" applyBorder="1" applyAlignment="1">
      <alignment vertical="top" wrapText="1"/>
    </xf>
    <xf numFmtId="41" fontId="35" fillId="2" borderId="8" xfId="1" quotePrefix="1" applyNumberFormat="1" applyFont="1" applyFill="1" applyBorder="1" applyAlignment="1">
      <alignment horizontal="right" vertical="top"/>
    </xf>
    <xf numFmtId="164" fontId="33" fillId="2" borderId="8" xfId="2" quotePrefix="1" applyFont="1" applyFill="1" applyBorder="1" applyAlignment="1">
      <alignment horizontal="right" vertical="top"/>
    </xf>
    <xf numFmtId="0" fontId="33" fillId="0" borderId="8" xfId="0" applyFont="1" applyFill="1" applyBorder="1" applyAlignment="1">
      <alignment horizontal="right" vertical="top" wrapText="1"/>
    </xf>
    <xf numFmtId="41" fontId="33" fillId="0" borderId="8" xfId="0" applyNumberFormat="1" applyFont="1" applyFill="1" applyBorder="1" applyAlignment="1">
      <alignment vertical="top"/>
    </xf>
    <xf numFmtId="41" fontId="33" fillId="2" borderId="8" xfId="0" applyNumberFormat="1" applyFont="1" applyFill="1" applyBorder="1" applyAlignment="1">
      <alignment horizontal="right" vertical="top"/>
    </xf>
    <xf numFmtId="0" fontId="33" fillId="2" borderId="8" xfId="0" applyNumberFormat="1" applyFont="1" applyFill="1" applyBorder="1" applyAlignment="1">
      <alignment horizontal="right" vertical="top"/>
    </xf>
    <xf numFmtId="0" fontId="36" fillId="3" borderId="8" xfId="0" applyFont="1" applyFill="1" applyBorder="1" applyAlignment="1">
      <alignment horizontal="center" vertical="top"/>
    </xf>
    <xf numFmtId="0" fontId="36" fillId="3" borderId="8" xfId="0" applyFont="1" applyFill="1" applyBorder="1" applyAlignment="1">
      <alignment horizontal="center" vertical="top" wrapText="1"/>
    </xf>
    <xf numFmtId="41" fontId="36" fillId="3" borderId="8" xfId="0" applyNumberFormat="1" applyFont="1" applyFill="1" applyBorder="1" applyAlignment="1">
      <alignment horizontal="center" vertical="top" wrapText="1"/>
    </xf>
    <xf numFmtId="41" fontId="36" fillId="3" borderId="8" xfId="0" applyNumberFormat="1" applyFont="1" applyFill="1" applyBorder="1" applyAlignment="1">
      <alignment horizontal="right" vertical="top"/>
    </xf>
    <xf numFmtId="2" fontId="36" fillId="3" borderId="8" xfId="0" applyNumberFormat="1" applyFont="1" applyFill="1" applyBorder="1" applyAlignment="1">
      <alignment horizontal="right" vertical="top"/>
    </xf>
    <xf numFmtId="0" fontId="36" fillId="4" borderId="8" xfId="0" applyFont="1" applyFill="1" applyBorder="1" applyAlignment="1">
      <alignment horizontal="center" vertical="center"/>
    </xf>
    <xf numFmtId="0" fontId="33" fillId="4" borderId="8" xfId="0" applyFont="1" applyFill="1" applyBorder="1" applyAlignment="1">
      <alignment horizontal="left" vertical="top" wrapText="1"/>
    </xf>
    <xf numFmtId="0" fontId="39" fillId="4" borderId="8" xfId="0" applyFont="1" applyFill="1" applyBorder="1" applyAlignment="1">
      <alignment horizontal="center" vertical="top" wrapText="1"/>
    </xf>
    <xf numFmtId="41" fontId="40" fillId="4" borderId="8" xfId="0" applyNumberFormat="1" applyFont="1" applyFill="1" applyBorder="1" applyAlignment="1">
      <alignment horizontal="right" vertical="top" wrapText="1"/>
    </xf>
    <xf numFmtId="41" fontId="36" fillId="4" borderId="8" xfId="0" applyNumberFormat="1" applyFont="1" applyFill="1" applyBorder="1" applyAlignment="1">
      <alignment horizontal="right" vertical="top"/>
    </xf>
    <xf numFmtId="2" fontId="36" fillId="4" borderId="8" xfId="0" applyNumberFormat="1" applyFont="1" applyFill="1" applyBorder="1" applyAlignment="1">
      <alignment horizontal="right" vertical="top"/>
    </xf>
    <xf numFmtId="0" fontId="36" fillId="2" borderId="8" xfId="0" applyFont="1" applyFill="1" applyBorder="1" applyAlignment="1">
      <alignment horizontal="center" vertical="top" wrapText="1"/>
    </xf>
    <xf numFmtId="41" fontId="33" fillId="2" borderId="8" xfId="2" applyNumberFormat="1" applyFont="1" applyFill="1" applyBorder="1" applyAlignment="1">
      <alignment horizontal="center" vertical="top" wrapText="1"/>
    </xf>
    <xf numFmtId="3" fontId="33" fillId="2" borderId="8" xfId="2" applyNumberFormat="1" applyFont="1" applyFill="1" applyBorder="1" applyAlignment="1">
      <alignment horizontal="right" vertical="top" wrapText="1"/>
    </xf>
    <xf numFmtId="0" fontId="36" fillId="2" borderId="8" xfId="2" applyNumberFormat="1" applyFont="1" applyFill="1" applyBorder="1" applyAlignment="1">
      <alignment horizontal="right" vertical="center" wrapText="1"/>
    </xf>
    <xf numFmtId="164" fontId="36" fillId="2" borderId="8" xfId="2" applyFont="1" applyFill="1" applyBorder="1" applyAlignment="1">
      <alignment horizontal="right" vertical="center" wrapText="1"/>
    </xf>
    <xf numFmtId="3" fontId="37" fillId="2" borderId="8" xfId="2" applyNumberFormat="1" applyFont="1" applyFill="1" applyBorder="1" applyAlignment="1">
      <alignment horizontal="right" vertical="center" wrapText="1"/>
    </xf>
    <xf numFmtId="41" fontId="40" fillId="2" borderId="8" xfId="0" applyNumberFormat="1" applyFont="1" applyFill="1" applyBorder="1" applyAlignment="1">
      <alignment horizontal="right" vertical="top" wrapText="1"/>
    </xf>
    <xf numFmtId="41" fontId="36" fillId="2" borderId="8" xfId="0" applyNumberFormat="1" applyFont="1" applyFill="1" applyBorder="1" applyAlignment="1">
      <alignment horizontal="right" vertical="top"/>
    </xf>
    <xf numFmtId="2" fontId="36" fillId="2" borderId="8" xfId="0" applyNumberFormat="1" applyFont="1" applyFill="1" applyBorder="1" applyAlignment="1">
      <alignment horizontal="right" vertical="top"/>
    </xf>
    <xf numFmtId="2" fontId="33" fillId="2" borderId="8" xfId="0" applyNumberFormat="1" applyFont="1" applyFill="1" applyBorder="1" applyAlignment="1">
      <alignment vertical="top"/>
    </xf>
    <xf numFmtId="41" fontId="40" fillId="3" borderId="8" xfId="0" applyNumberFormat="1" applyFont="1" applyFill="1" applyBorder="1" applyAlignment="1">
      <alignment horizontal="right" vertical="top" wrapText="1"/>
    </xf>
    <xf numFmtId="0" fontId="36" fillId="4" borderId="9" xfId="0" applyFont="1" applyFill="1" applyBorder="1" applyAlignment="1">
      <alignment horizontal="center" vertical="center"/>
    </xf>
    <xf numFmtId="0" fontId="36" fillId="4" borderId="9" xfId="0" applyFont="1" applyFill="1" applyBorder="1" applyAlignment="1">
      <alignment horizontal="left" vertical="top" wrapText="1"/>
    </xf>
    <xf numFmtId="0" fontId="39" fillId="4" borderId="9" xfId="0" applyFont="1" applyFill="1" applyBorder="1" applyAlignment="1">
      <alignment horizontal="center" vertical="top" wrapText="1"/>
    </xf>
    <xf numFmtId="0" fontId="35" fillId="2" borderId="17" xfId="0" applyFont="1" applyFill="1" applyBorder="1" applyAlignment="1">
      <alignment vertical="top" wrapText="1"/>
    </xf>
    <xf numFmtId="3" fontId="35" fillId="2" borderId="17" xfId="0" applyNumberFormat="1" applyFont="1" applyFill="1" applyBorder="1" applyAlignment="1">
      <alignment horizontal="right" vertical="top"/>
    </xf>
    <xf numFmtId="41" fontId="33" fillId="2" borderId="8" xfId="0" applyNumberFormat="1" applyFont="1" applyFill="1" applyBorder="1" applyAlignment="1">
      <alignment vertical="top"/>
    </xf>
    <xf numFmtId="41" fontId="33" fillId="0" borderId="8" xfId="0" applyNumberFormat="1" applyFont="1" applyFill="1" applyBorder="1" applyAlignment="1">
      <alignment horizontal="right" vertical="top"/>
    </xf>
    <xf numFmtId="0" fontId="33" fillId="0" borderId="0" xfId="0" applyFont="1" applyFill="1"/>
    <xf numFmtId="164" fontId="33" fillId="0" borderId="0" xfId="2" applyFont="1" applyFill="1"/>
    <xf numFmtId="165" fontId="33" fillId="0" borderId="0" xfId="0" applyNumberFormat="1" applyFont="1" applyFill="1"/>
    <xf numFmtId="0" fontId="33" fillId="2" borderId="0" xfId="0" applyFont="1" applyFill="1"/>
    <xf numFmtId="164" fontId="33" fillId="2" borderId="0" xfId="2" applyFont="1" applyFill="1"/>
    <xf numFmtId="0" fontId="35" fillId="2" borderId="0" xfId="0" applyFont="1" applyFill="1"/>
    <xf numFmtId="41" fontId="33" fillId="0" borderId="0" xfId="0" applyNumberFormat="1" applyFont="1" applyFill="1"/>
    <xf numFmtId="0" fontId="36" fillId="3" borderId="8" xfId="0" applyFont="1" applyFill="1" applyBorder="1" applyAlignment="1">
      <alignment horizontal="left" vertical="top"/>
    </xf>
    <xf numFmtId="3" fontId="33" fillId="3" borderId="8" xfId="0" applyNumberFormat="1" applyFont="1" applyFill="1" applyBorder="1" applyAlignment="1">
      <alignment horizontal="center" vertical="top" wrapText="1"/>
    </xf>
    <xf numFmtId="164" fontId="33" fillId="3" borderId="8" xfId="2" applyFont="1" applyFill="1" applyBorder="1" applyAlignment="1">
      <alignment horizontal="center" vertical="top" wrapText="1"/>
    </xf>
    <xf numFmtId="3" fontId="35" fillId="3" borderId="8" xfId="0" applyNumberFormat="1" applyFont="1" applyFill="1" applyBorder="1" applyAlignment="1">
      <alignment horizontal="center" vertical="top" wrapText="1"/>
    </xf>
    <xf numFmtId="0" fontId="36" fillId="4" borderId="8" xfId="0" applyFont="1" applyFill="1" applyBorder="1" applyAlignment="1">
      <alignment horizontal="center" vertical="top" wrapText="1"/>
    </xf>
    <xf numFmtId="3" fontId="35" fillId="4" borderId="8" xfId="0" applyNumberFormat="1" applyFont="1" applyFill="1" applyBorder="1" applyAlignment="1">
      <alignment horizontal="center" vertical="top" wrapText="1"/>
    </xf>
    <xf numFmtId="0" fontId="35" fillId="0" borderId="8" xfId="0" applyFont="1" applyBorder="1" applyAlignment="1">
      <alignment horizontal="left" vertical="top" wrapText="1"/>
    </xf>
    <xf numFmtId="0" fontId="33" fillId="0" borderId="8" xfId="0" applyFont="1" applyFill="1" applyBorder="1" applyAlignment="1">
      <alignment horizontal="left" vertical="top" wrapText="1"/>
    </xf>
    <xf numFmtId="0" fontId="38" fillId="0" borderId="8" xfId="0" applyFont="1" applyFill="1" applyBorder="1" applyAlignment="1">
      <alignment horizontal="center" vertical="top"/>
    </xf>
    <xf numFmtId="3" fontId="33" fillId="2" borderId="8" xfId="2" applyNumberFormat="1" applyFont="1" applyFill="1" applyBorder="1" applyAlignment="1">
      <alignment horizontal="center" vertical="top" wrapText="1"/>
    </xf>
    <xf numFmtId="1" fontId="33" fillId="0" borderId="8" xfId="2" applyNumberFormat="1" applyFont="1" applyFill="1" applyBorder="1" applyAlignment="1">
      <alignment horizontal="center" vertical="top" wrapText="1"/>
    </xf>
    <xf numFmtId="164" fontId="33" fillId="2" borderId="8" xfId="2" applyFont="1" applyFill="1" applyBorder="1" applyAlignment="1">
      <alignment horizontal="right" vertical="top" wrapText="1"/>
    </xf>
    <xf numFmtId="0" fontId="36" fillId="2" borderId="8" xfId="2" applyNumberFormat="1" applyFont="1" applyFill="1" applyBorder="1" applyAlignment="1">
      <alignment horizontal="right" vertical="top" wrapText="1"/>
    </xf>
    <xf numFmtId="3" fontId="37" fillId="2" borderId="8" xfId="2" applyNumberFormat="1" applyFont="1" applyFill="1" applyBorder="1" applyAlignment="1">
      <alignment horizontal="right" vertical="top" wrapText="1"/>
    </xf>
    <xf numFmtId="41" fontId="33" fillId="2" borderId="8" xfId="0" applyNumberFormat="1" applyFont="1" applyFill="1" applyBorder="1" applyAlignment="1">
      <alignment horizontal="right"/>
    </xf>
    <xf numFmtId="0" fontId="33" fillId="2" borderId="8" xfId="0" applyNumberFormat="1" applyFont="1" applyFill="1" applyBorder="1" applyAlignment="1">
      <alignment horizontal="right"/>
    </xf>
    <xf numFmtId="0" fontId="33" fillId="0" borderId="4" xfId="0" applyFont="1" applyFill="1" applyBorder="1" applyAlignment="1">
      <alignment horizontal="left" vertical="top" wrapText="1"/>
    </xf>
    <xf numFmtId="0" fontId="33" fillId="2" borderId="4" xfId="0" applyFont="1" applyFill="1" applyBorder="1" applyAlignment="1">
      <alignment horizontal="left" vertical="top" wrapText="1"/>
    </xf>
    <xf numFmtId="164" fontId="33" fillId="2" borderId="4" xfId="2" applyFont="1" applyFill="1" applyBorder="1" applyAlignment="1">
      <alignment horizontal="left" vertical="top" wrapText="1"/>
    </xf>
    <xf numFmtId="0" fontId="35" fillId="2" borderId="4" xfId="0" applyFont="1" applyFill="1" applyBorder="1" applyAlignment="1">
      <alignment horizontal="left" vertical="top" wrapText="1"/>
    </xf>
    <xf numFmtId="0" fontId="33" fillId="0" borderId="12" xfId="0" applyFont="1" applyFill="1" applyBorder="1" applyAlignment="1">
      <alignment horizontal="left" vertical="top" wrapText="1"/>
    </xf>
    <xf numFmtId="0" fontId="33" fillId="2" borderId="12" xfId="0" applyFont="1" applyFill="1" applyBorder="1" applyAlignment="1">
      <alignment horizontal="left" vertical="top" wrapText="1"/>
    </xf>
    <xf numFmtId="164" fontId="33" fillId="2" borderId="12" xfId="2" applyFont="1" applyFill="1" applyBorder="1" applyAlignment="1">
      <alignment horizontal="left" vertical="top" wrapText="1"/>
    </xf>
    <xf numFmtId="0" fontId="35" fillId="2" borderId="12" xfId="0" applyFont="1" applyFill="1" applyBorder="1" applyAlignment="1">
      <alignment horizontal="left" vertical="top" wrapText="1"/>
    </xf>
    <xf numFmtId="3" fontId="36" fillId="3" borderId="8" xfId="0" applyNumberFormat="1" applyFont="1" applyFill="1" applyBorder="1" applyAlignment="1">
      <alignment horizontal="center" vertical="top" wrapText="1"/>
    </xf>
    <xf numFmtId="3" fontId="37" fillId="3" borderId="8" xfId="0" applyNumberFormat="1" applyFont="1" applyFill="1" applyBorder="1" applyAlignment="1">
      <alignment horizontal="center" vertical="top" wrapText="1"/>
    </xf>
    <xf numFmtId="3" fontId="36" fillId="3" borderId="8" xfId="0" applyNumberFormat="1" applyFont="1" applyFill="1" applyBorder="1" applyAlignment="1">
      <alignment horizontal="right" vertical="top" wrapText="1"/>
    </xf>
    <xf numFmtId="0" fontId="33" fillId="4" borderId="9" xfId="0" applyFont="1" applyFill="1" applyBorder="1" applyAlignment="1">
      <alignment horizontal="center" vertical="center"/>
    </xf>
    <xf numFmtId="0" fontId="33" fillId="4" borderId="11" xfId="0" applyFont="1" applyFill="1" applyBorder="1" applyAlignment="1">
      <alignment horizontal="left" vertical="center" wrapText="1"/>
    </xf>
    <xf numFmtId="0" fontId="33" fillId="4" borderId="9" xfId="0" applyFont="1" applyFill="1" applyBorder="1" applyAlignment="1">
      <alignment horizontal="center" vertical="top" wrapText="1"/>
    </xf>
    <xf numFmtId="3" fontId="33" fillId="4" borderId="8" xfId="0" applyNumberFormat="1" applyFont="1" applyFill="1" applyBorder="1" applyAlignment="1">
      <alignment horizontal="center" vertical="top" wrapText="1"/>
    </xf>
    <xf numFmtId="3" fontId="33" fillId="4" borderId="8" xfId="0" applyNumberFormat="1" applyFont="1" applyFill="1" applyBorder="1" applyAlignment="1">
      <alignment horizontal="right" vertical="top" wrapText="1"/>
    </xf>
    <xf numFmtId="0" fontId="35" fillId="0" borderId="17" xfId="0" applyFont="1" applyBorder="1" applyAlignment="1">
      <alignment horizontal="left" vertical="top" wrapText="1"/>
    </xf>
    <xf numFmtId="3" fontId="35" fillId="2" borderId="8" xfId="2" applyNumberFormat="1" applyFont="1" applyFill="1" applyBorder="1" applyAlignment="1">
      <alignment horizontal="center" vertical="top" wrapText="1"/>
    </xf>
    <xf numFmtId="0" fontId="33" fillId="0" borderId="8" xfId="2" applyNumberFormat="1" applyFont="1" applyFill="1" applyBorder="1" applyAlignment="1">
      <alignment horizontal="center" vertical="top" wrapText="1"/>
    </xf>
    <xf numFmtId="3" fontId="35" fillId="0" borderId="8" xfId="0" applyNumberFormat="1" applyFont="1" applyBorder="1" applyAlignment="1">
      <alignment horizontal="center" vertical="top"/>
    </xf>
    <xf numFmtId="3" fontId="36" fillId="2" borderId="8" xfId="2" applyNumberFormat="1" applyFont="1" applyFill="1" applyBorder="1" applyAlignment="1">
      <alignment horizontal="right" vertical="top" wrapText="1"/>
    </xf>
    <xf numFmtId="164" fontId="36" fillId="2" borderId="8" xfId="2" applyFont="1" applyFill="1" applyBorder="1" applyAlignment="1">
      <alignment horizontal="right" vertical="top" wrapText="1"/>
    </xf>
    <xf numFmtId="2" fontId="33" fillId="2" borderId="8" xfId="0" applyNumberFormat="1" applyFont="1" applyFill="1" applyBorder="1" applyAlignment="1"/>
    <xf numFmtId="3" fontId="36" fillId="4" borderId="8" xfId="0" applyNumberFormat="1" applyFont="1" applyFill="1" applyBorder="1" applyAlignment="1">
      <alignment horizontal="right" vertical="top" wrapText="1"/>
    </xf>
    <xf numFmtId="0" fontId="33" fillId="2" borderId="8" xfId="0" applyFont="1" applyFill="1" applyBorder="1" applyAlignment="1">
      <alignment horizontal="left" vertical="top" wrapText="1"/>
    </xf>
    <xf numFmtId="3" fontId="35" fillId="0" borderId="8" xfId="0" applyNumberFormat="1" applyFont="1" applyBorder="1" applyAlignment="1">
      <alignment horizontal="right" vertical="top"/>
    </xf>
    <xf numFmtId="3" fontId="36" fillId="0" borderId="8" xfId="0" applyNumberFormat="1" applyFont="1" applyFill="1" applyBorder="1" applyAlignment="1">
      <alignment horizontal="right" vertical="top" wrapText="1"/>
    </xf>
    <xf numFmtId="0" fontId="36" fillId="0" borderId="8" xfId="2" applyNumberFormat="1" applyFont="1" applyFill="1" applyBorder="1" applyAlignment="1">
      <alignment horizontal="right" vertical="top" wrapText="1"/>
    </xf>
    <xf numFmtId="0" fontId="33" fillId="2" borderId="8" xfId="0" applyFont="1" applyFill="1" applyBorder="1" applyAlignment="1">
      <alignment horizontal="left" wrapText="1"/>
    </xf>
    <xf numFmtId="3" fontId="33" fillId="2" borderId="8" xfId="1" quotePrefix="1" applyNumberFormat="1" applyFont="1" applyFill="1" applyBorder="1" applyAlignment="1">
      <alignment horizontal="right" vertical="top"/>
    </xf>
    <xf numFmtId="0" fontId="35" fillId="2" borderId="8" xfId="0" applyFont="1" applyFill="1" applyBorder="1" applyAlignment="1">
      <alignment horizontal="left" vertical="top" wrapText="1"/>
    </xf>
    <xf numFmtId="0" fontId="35" fillId="2" borderId="8" xfId="10" applyFont="1" applyFill="1" applyBorder="1" applyAlignment="1">
      <alignment horizontal="left" vertical="top" wrapText="1"/>
    </xf>
    <xf numFmtId="3" fontId="35" fillId="0" borderId="17" xfId="0" applyNumberFormat="1" applyFont="1" applyBorder="1" applyAlignment="1">
      <alignment horizontal="right" vertical="top"/>
    </xf>
    <xf numFmtId="166" fontId="33" fillId="0" borderId="4" xfId="1" applyNumberFormat="1" applyFont="1" applyFill="1" applyBorder="1" applyAlignment="1">
      <alignment horizontal="center" vertical="center"/>
    </xf>
    <xf numFmtId="165" fontId="33" fillId="2" borderId="0" xfId="0" applyNumberFormat="1" applyFont="1" applyFill="1"/>
    <xf numFmtId="0" fontId="33" fillId="0" borderId="4" xfId="0" applyFont="1" applyFill="1" applyBorder="1" applyAlignment="1"/>
    <xf numFmtId="166" fontId="33" fillId="0" borderId="6" xfId="1" applyNumberFormat="1" applyFont="1" applyFill="1" applyBorder="1" applyAlignment="1">
      <alignment horizontal="center" vertical="center"/>
    </xf>
    <xf numFmtId="167" fontId="33" fillId="0" borderId="12" xfId="0" applyNumberFormat="1" applyFont="1" applyBorder="1" applyAlignment="1">
      <alignment horizontal="center" vertical="center"/>
    </xf>
    <xf numFmtId="0" fontId="33" fillId="0" borderId="0" xfId="0" applyFont="1" applyFill="1" applyAlignment="1">
      <alignment horizontal="center"/>
    </xf>
    <xf numFmtId="0" fontId="41" fillId="2" borderId="0" xfId="0" applyFont="1" applyFill="1" applyAlignment="1">
      <alignment horizontal="center"/>
    </xf>
    <xf numFmtId="0" fontId="38" fillId="0" borderId="9" xfId="0" applyFont="1" applyBorder="1" applyAlignment="1">
      <alignment horizontal="center" vertical="top" wrapText="1"/>
    </xf>
    <xf numFmtId="0" fontId="33" fillId="0" borderId="9" xfId="0" applyFont="1" applyFill="1" applyBorder="1" applyAlignment="1">
      <alignment horizontal="left" vertical="top" wrapText="1"/>
    </xf>
    <xf numFmtId="3" fontId="35" fillId="0" borderId="8" xfId="0" applyNumberFormat="1" applyFont="1" applyFill="1" applyBorder="1" applyAlignment="1">
      <alignment horizontal="center" vertical="top" wrapText="1"/>
    </xf>
    <xf numFmtId="41" fontId="40" fillId="0" borderId="8" xfId="0" applyNumberFormat="1" applyFont="1" applyFill="1" applyBorder="1" applyAlignment="1">
      <alignment horizontal="right" vertical="top" wrapText="1"/>
    </xf>
    <xf numFmtId="41" fontId="36" fillId="0" borderId="8" xfId="0" applyNumberFormat="1" applyFont="1" applyFill="1" applyBorder="1" applyAlignment="1">
      <alignment horizontal="right" vertical="top"/>
    </xf>
    <xf numFmtId="2" fontId="36" fillId="0" borderId="8" xfId="0" applyNumberFormat="1" applyFont="1" applyFill="1" applyBorder="1" applyAlignment="1">
      <alignment horizontal="right" vertical="top"/>
    </xf>
    <xf numFmtId="0" fontId="36" fillId="0" borderId="9" xfId="0" applyFont="1" applyFill="1" applyBorder="1" applyAlignment="1">
      <alignment horizontal="center" vertical="top"/>
    </xf>
    <xf numFmtId="0" fontId="35" fillId="0" borderId="9" xfId="0" applyFont="1" applyFill="1" applyBorder="1" applyAlignment="1">
      <alignment horizontal="left" vertical="top" wrapText="1"/>
    </xf>
    <xf numFmtId="0" fontId="35" fillId="0" borderId="8" xfId="0" applyFont="1" applyFill="1" applyBorder="1" applyAlignment="1">
      <alignment horizontal="center" vertical="top" wrapText="1"/>
    </xf>
    <xf numFmtId="0" fontId="37" fillId="4" borderId="9" xfId="0" applyFont="1" applyFill="1" applyBorder="1" applyAlignment="1">
      <alignment horizontal="center" vertical="center"/>
    </xf>
    <xf numFmtId="0" fontId="35" fillId="4" borderId="9" xfId="0" applyFont="1" applyFill="1" applyBorder="1" applyAlignment="1">
      <alignment horizontal="left" vertical="top" wrapText="1"/>
    </xf>
    <xf numFmtId="0" fontId="37" fillId="4" borderId="9" xfId="0" applyFont="1" applyFill="1" applyBorder="1" applyAlignment="1">
      <alignment horizontal="left" vertical="top" wrapText="1"/>
    </xf>
    <xf numFmtId="0" fontId="35" fillId="4" borderId="8" xfId="0" applyFont="1" applyFill="1" applyBorder="1" applyAlignment="1">
      <alignment horizontal="center" vertical="top" wrapText="1"/>
    </xf>
    <xf numFmtId="41" fontId="35" fillId="4" borderId="8" xfId="0" applyNumberFormat="1" applyFont="1" applyFill="1" applyBorder="1" applyAlignment="1">
      <alignment horizontal="center" vertical="top" wrapText="1"/>
    </xf>
    <xf numFmtId="41" fontId="37" fillId="4" borderId="8" xfId="0" applyNumberFormat="1" applyFont="1" applyFill="1" applyBorder="1" applyAlignment="1">
      <alignment horizontal="right" vertical="top" wrapText="1"/>
    </xf>
    <xf numFmtId="41" fontId="37" fillId="4" borderId="8" xfId="0" applyNumberFormat="1" applyFont="1" applyFill="1" applyBorder="1" applyAlignment="1">
      <alignment horizontal="right" vertical="top"/>
    </xf>
    <xf numFmtId="2" fontId="37" fillId="4" borderId="8" xfId="0" applyNumberFormat="1" applyFont="1" applyFill="1" applyBorder="1" applyAlignment="1">
      <alignment horizontal="right" vertical="top"/>
    </xf>
    <xf numFmtId="0" fontId="33" fillId="2" borderId="3" xfId="0" applyFont="1" applyFill="1" applyBorder="1" applyAlignment="1">
      <alignment vertical="top" wrapText="1"/>
    </xf>
    <xf numFmtId="0" fontId="33" fillId="2" borderId="1" xfId="0" applyFont="1" applyFill="1" applyBorder="1" applyAlignment="1">
      <alignment horizontal="center" vertical="top" wrapText="1"/>
    </xf>
    <xf numFmtId="41" fontId="33" fillId="2" borderId="1" xfId="2" applyNumberFormat="1" applyFont="1" applyFill="1" applyBorder="1" applyAlignment="1">
      <alignment horizontal="center" vertical="top" wrapText="1"/>
    </xf>
    <xf numFmtId="3" fontId="33" fillId="2" borderId="1" xfId="2" applyNumberFormat="1" applyFont="1" applyFill="1" applyBorder="1" applyAlignment="1">
      <alignment horizontal="center" vertical="top" wrapText="1"/>
    </xf>
    <xf numFmtId="3" fontId="35" fillId="2" borderId="1" xfId="2" applyNumberFormat="1" applyFont="1" applyFill="1" applyBorder="1" applyAlignment="1">
      <alignment horizontal="center" vertical="top" wrapText="1"/>
    </xf>
    <xf numFmtId="0" fontId="33" fillId="0" borderId="1" xfId="2" applyNumberFormat="1" applyFont="1" applyFill="1" applyBorder="1" applyAlignment="1">
      <alignment horizontal="center" vertical="top" wrapText="1"/>
    </xf>
    <xf numFmtId="3" fontId="35" fillId="0" borderId="1" xfId="0" applyNumberFormat="1" applyFont="1" applyBorder="1" applyAlignment="1">
      <alignment horizontal="center" vertical="top"/>
    </xf>
    <xf numFmtId="0" fontId="36" fillId="2" borderId="1" xfId="2" applyNumberFormat="1" applyFont="1" applyFill="1" applyBorder="1" applyAlignment="1">
      <alignment horizontal="right" vertical="top" wrapText="1"/>
    </xf>
    <xf numFmtId="3" fontId="36" fillId="2" borderId="1" xfId="2" applyNumberFormat="1" applyFont="1" applyFill="1" applyBorder="1" applyAlignment="1">
      <alignment horizontal="right" vertical="top" wrapText="1"/>
    </xf>
    <xf numFmtId="164" fontId="36" fillId="2" borderId="1" xfId="2" applyFont="1" applyFill="1" applyBorder="1" applyAlignment="1">
      <alignment horizontal="right" vertical="top" wrapText="1"/>
    </xf>
    <xf numFmtId="3" fontId="37" fillId="2" borderId="1" xfId="2" applyNumberFormat="1" applyFont="1" applyFill="1" applyBorder="1" applyAlignment="1">
      <alignment horizontal="right" vertical="top" wrapText="1"/>
    </xf>
    <xf numFmtId="41" fontId="40" fillId="2" borderId="1" xfId="0" applyNumberFormat="1" applyFont="1" applyFill="1" applyBorder="1" applyAlignment="1">
      <alignment horizontal="right" vertical="top" wrapText="1"/>
    </xf>
    <xf numFmtId="0" fontId="38" fillId="0" borderId="8" xfId="0" applyFont="1" applyBorder="1" applyAlignment="1">
      <alignment horizontal="center" vertical="top" wrapText="1"/>
    </xf>
    <xf numFmtId="0" fontId="33" fillId="2" borderId="9" xfId="0" applyFont="1" applyFill="1" applyBorder="1" applyAlignment="1">
      <alignment horizontal="right" vertical="top" wrapText="1"/>
    </xf>
    <xf numFmtId="3" fontId="35" fillId="2" borderId="9" xfId="3" applyNumberFormat="1" applyFont="1" applyFill="1" applyBorder="1" applyAlignment="1">
      <alignment horizontal="right" vertical="top" wrapText="1"/>
    </xf>
    <xf numFmtId="0" fontId="33" fillId="2" borderId="9" xfId="1" applyNumberFormat="1" applyFont="1" applyFill="1" applyBorder="1" applyAlignment="1">
      <alignment horizontal="right" vertical="top"/>
    </xf>
    <xf numFmtId="3" fontId="33" fillId="2" borderId="9" xfId="1" applyNumberFormat="1" applyFont="1" applyFill="1" applyBorder="1" applyAlignment="1">
      <alignment horizontal="right" vertical="top"/>
    </xf>
    <xf numFmtId="164" fontId="33" fillId="2" borderId="9" xfId="2" applyFont="1" applyFill="1" applyBorder="1" applyAlignment="1">
      <alignment horizontal="right" vertical="top"/>
    </xf>
    <xf numFmtId="3" fontId="35" fillId="2" borderId="9" xfId="1" applyNumberFormat="1" applyFont="1" applyFill="1" applyBorder="1" applyAlignment="1">
      <alignment horizontal="right" vertical="top"/>
    </xf>
    <xf numFmtId="41" fontId="33" fillId="0" borderId="9" xfId="0" applyNumberFormat="1" applyFont="1" applyFill="1" applyBorder="1" applyAlignment="1">
      <alignment horizontal="center" vertical="top" wrapText="1"/>
    </xf>
    <xf numFmtId="3" fontId="36" fillId="0" borderId="9" xfId="0" applyNumberFormat="1" applyFont="1" applyFill="1" applyBorder="1" applyAlignment="1">
      <alignment horizontal="right" vertical="top" wrapText="1"/>
    </xf>
    <xf numFmtId="2" fontId="36" fillId="0" borderId="9" xfId="0" applyNumberFormat="1" applyFont="1" applyFill="1" applyBorder="1" applyAlignment="1">
      <alignment horizontal="right" vertical="top" wrapText="1"/>
    </xf>
    <xf numFmtId="0" fontId="36" fillId="4" borderId="8" xfId="0" applyFont="1" applyFill="1" applyBorder="1" applyAlignment="1">
      <alignment horizontal="left" vertical="top" wrapText="1"/>
    </xf>
    <xf numFmtId="0" fontId="35" fillId="0" borderId="8" xfId="0" applyFont="1" applyFill="1" applyBorder="1" applyAlignment="1">
      <alignment horizontal="left" vertical="top" wrapText="1"/>
    </xf>
    <xf numFmtId="0" fontId="35" fillId="0" borderId="9" xfId="0" applyFont="1" applyFill="1" applyBorder="1" applyAlignment="1">
      <alignment horizontal="center" vertical="top" wrapText="1"/>
    </xf>
    <xf numFmtId="41" fontId="35" fillId="0" borderId="8" xfId="0" applyNumberFormat="1" applyFont="1" applyFill="1" applyBorder="1" applyAlignment="1">
      <alignment horizontal="right" vertical="top" wrapText="1"/>
    </xf>
    <xf numFmtId="0" fontId="35" fillId="0" borderId="8" xfId="0" applyFont="1" applyFill="1" applyBorder="1" applyAlignment="1">
      <alignment horizontal="right" vertical="top" wrapText="1"/>
    </xf>
    <xf numFmtId="1" fontId="33" fillId="4" borderId="8" xfId="0" applyNumberFormat="1" applyFont="1" applyFill="1" applyBorder="1" applyAlignment="1">
      <alignment horizontal="center" vertical="top" wrapText="1"/>
    </xf>
    <xf numFmtId="0" fontId="33" fillId="4" borderId="8" xfId="0" quotePrefix="1" applyFont="1" applyFill="1" applyBorder="1" applyAlignment="1">
      <alignment horizontal="center" vertical="top" wrapText="1"/>
    </xf>
    <xf numFmtId="0" fontId="33" fillId="3" borderId="8" xfId="0" quotePrefix="1" applyFont="1" applyFill="1" applyBorder="1" applyAlignment="1">
      <alignment horizontal="center" vertical="top" wrapText="1"/>
    </xf>
    <xf numFmtId="0" fontId="36" fillId="3" borderId="8" xfId="0" applyFont="1" applyFill="1" applyBorder="1" applyAlignment="1">
      <alignment horizontal="right" vertical="top" wrapText="1"/>
    </xf>
    <xf numFmtId="3" fontId="35" fillId="2" borderId="8" xfId="3" quotePrefix="1" applyNumberFormat="1" applyFont="1" applyFill="1" applyBorder="1" applyAlignment="1">
      <alignment horizontal="right" vertical="top" wrapText="1"/>
    </xf>
    <xf numFmtId="3" fontId="33" fillId="2" borderId="8" xfId="0" quotePrefix="1" applyNumberFormat="1" applyFont="1" applyFill="1" applyBorder="1" applyAlignment="1">
      <alignment horizontal="right" vertical="top"/>
    </xf>
    <xf numFmtId="0" fontId="31"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5"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4"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3" fillId="0" borderId="5" xfId="0" applyFont="1" applyFill="1" applyBorder="1" applyAlignment="1">
      <alignment horizontal="left" vertical="top" wrapText="1"/>
    </xf>
    <xf numFmtId="0" fontId="33" fillId="0" borderId="6" xfId="0" applyFont="1" applyFill="1" applyBorder="1" applyAlignment="1">
      <alignment horizontal="left" vertical="top" wrapText="1"/>
    </xf>
    <xf numFmtId="0" fontId="33" fillId="0" borderId="7" xfId="0" applyFont="1" applyFill="1" applyBorder="1" applyAlignment="1">
      <alignment horizontal="left" vertical="top" wrapText="1"/>
    </xf>
    <xf numFmtId="0" fontId="34" fillId="2" borderId="8" xfId="0" applyFont="1" applyFill="1" applyBorder="1" applyAlignment="1">
      <alignment horizontal="center" vertical="center" wrapText="1"/>
    </xf>
    <xf numFmtId="0" fontId="6" fillId="2" borderId="13" xfId="0" applyFont="1" applyFill="1" applyBorder="1" applyAlignment="1">
      <alignment horizontal="center"/>
    </xf>
    <xf numFmtId="0" fontId="6" fillId="2" borderId="0" xfId="0" applyFont="1" applyFill="1" applyAlignment="1">
      <alignment horizontal="center"/>
    </xf>
    <xf numFmtId="0" fontId="33" fillId="0" borderId="8" xfId="0" applyFont="1" applyFill="1" applyBorder="1" applyAlignment="1">
      <alignment horizontal="right" vertical="top" wrapText="1"/>
    </xf>
    <xf numFmtId="0" fontId="33" fillId="2" borderId="8" xfId="0" applyFont="1" applyFill="1" applyBorder="1" applyAlignment="1">
      <alignment horizontal="center" vertical="center"/>
    </xf>
    <xf numFmtId="0" fontId="33" fillId="2" borderId="1" xfId="0" quotePrefix="1" applyFont="1" applyFill="1" applyBorder="1" applyAlignment="1">
      <alignment horizontal="center" vertical="center" wrapText="1"/>
    </xf>
    <xf numFmtId="0" fontId="33" fillId="2" borderId="9" xfId="0" applyFont="1" applyFill="1" applyBorder="1" applyAlignment="1">
      <alignment vertical="center"/>
    </xf>
    <xf numFmtId="0" fontId="33" fillId="0" borderId="8" xfId="0" applyFont="1" applyFill="1" applyBorder="1" applyAlignment="1">
      <alignment horizontal="left" vertical="top" wrapText="1"/>
    </xf>
    <xf numFmtId="0" fontId="33" fillId="0" borderId="5" xfId="0" applyFont="1" applyFill="1" applyBorder="1" applyAlignment="1">
      <alignment horizontal="right" vertical="top" wrapText="1"/>
    </xf>
    <xf numFmtId="0" fontId="33" fillId="0" borderId="6" xfId="0" applyFont="1" applyFill="1" applyBorder="1" applyAlignment="1">
      <alignment horizontal="right" vertical="top" wrapText="1"/>
    </xf>
    <xf numFmtId="0" fontId="33" fillId="0" borderId="7" xfId="0" applyFont="1" applyFill="1" applyBorder="1" applyAlignment="1">
      <alignment horizontal="right" vertical="top" wrapText="1"/>
    </xf>
    <xf numFmtId="0" fontId="33" fillId="0" borderId="5" xfId="0" applyFont="1" applyBorder="1"/>
    <xf numFmtId="0" fontId="33" fillId="0" borderId="6" xfId="0" applyFont="1" applyBorder="1"/>
    <xf numFmtId="3" fontId="33" fillId="0" borderId="7" xfId="0" applyNumberFormat="1" applyFont="1" applyFill="1" applyBorder="1"/>
    <xf numFmtId="0" fontId="33" fillId="0" borderId="8" xfId="0" applyFont="1" applyFill="1" applyBorder="1"/>
    <xf numFmtId="0" fontId="33" fillId="0" borderId="4" xfId="0" applyFont="1" applyFill="1" applyBorder="1" applyAlignment="1">
      <alignment horizontal="center"/>
    </xf>
    <xf numFmtId="41" fontId="42" fillId="0" borderId="0" xfId="0" applyNumberFormat="1" applyFont="1" applyFill="1" applyAlignment="1">
      <alignment horizontal="center" vertical="center"/>
    </xf>
    <xf numFmtId="0" fontId="33" fillId="0" borderId="0" xfId="0" applyFont="1" applyFill="1" applyAlignment="1">
      <alignment horizontal="center" vertical="center"/>
    </xf>
    <xf numFmtId="41" fontId="33" fillId="0" borderId="0" xfId="0" applyNumberFormat="1" applyFont="1" applyFill="1" applyAlignment="1">
      <alignment horizontal="center"/>
    </xf>
    <xf numFmtId="2" fontId="33" fillId="0" borderId="7" xfId="0" applyNumberFormat="1" applyFont="1" applyFill="1" applyBorder="1"/>
    <xf numFmtId="2" fontId="33" fillId="0" borderId="8" xfId="0" applyNumberFormat="1" applyFont="1" applyFill="1" applyBorder="1"/>
    <xf numFmtId="0" fontId="33" fillId="0" borderId="0" xfId="0" applyFont="1" applyFill="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0" fillId="5"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6" fillId="0" borderId="8" xfId="0" applyFont="1" applyFill="1" applyBorder="1" applyAlignment="1">
      <alignment horizontal="left" vertical="top" wrapText="1"/>
    </xf>
    <xf numFmtId="0" fontId="6" fillId="2" borderId="8" xfId="0" applyFont="1" applyFill="1" applyBorder="1" applyAlignment="1">
      <alignment horizontal="center" vertical="center"/>
    </xf>
    <xf numFmtId="0" fontId="9" fillId="2" borderId="8" xfId="0" applyFont="1" applyFill="1" applyBorder="1" applyAlignment="1">
      <alignment horizontal="center" vertical="center" wrapText="1"/>
    </xf>
    <xf numFmtId="0" fontId="6" fillId="2" borderId="1" xfId="0" quotePrefix="1" applyFont="1" applyFill="1" applyBorder="1" applyAlignment="1">
      <alignment horizontal="center" vertical="center" wrapText="1"/>
    </xf>
    <xf numFmtId="0" fontId="6" fillId="2" borderId="9" xfId="0" applyFont="1" applyFill="1" applyBorder="1" applyAlignment="1">
      <alignment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5" xfId="0" applyFont="1" applyFill="1" applyBorder="1" applyAlignment="1">
      <alignment horizontal="right" vertical="top" wrapText="1"/>
    </xf>
    <xf numFmtId="0" fontId="6" fillId="0" borderId="6" xfId="0" applyFont="1" applyFill="1" applyBorder="1" applyAlignment="1">
      <alignment horizontal="right" vertical="top" wrapText="1"/>
    </xf>
    <xf numFmtId="0" fontId="6" fillId="0" borderId="7" xfId="0" applyFont="1" applyFill="1" applyBorder="1" applyAlignment="1">
      <alignment horizontal="righ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right" vertical="top" wrapText="1"/>
    </xf>
    <xf numFmtId="3" fontId="6" fillId="0" borderId="7" xfId="0" applyNumberFormat="1" applyFont="1" applyFill="1" applyBorder="1"/>
    <xf numFmtId="0" fontId="6" fillId="0" borderId="8" xfId="0" applyFont="1" applyFill="1" applyBorder="1"/>
    <xf numFmtId="0" fontId="6" fillId="0" borderId="4" xfId="0" applyFont="1" applyFill="1" applyBorder="1" applyAlignment="1">
      <alignment horizontal="center"/>
    </xf>
    <xf numFmtId="0" fontId="27" fillId="7" borderId="8"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41" fontId="23" fillId="0" borderId="0" xfId="0" applyNumberFormat="1" applyFont="1" applyFill="1" applyAlignment="1">
      <alignment horizontal="center" vertical="center"/>
    </xf>
    <xf numFmtId="0" fontId="22" fillId="0" borderId="0" xfId="0" applyFont="1" applyFill="1" applyAlignment="1">
      <alignment horizontal="center" vertical="center"/>
    </xf>
    <xf numFmtId="0" fontId="6" fillId="0" borderId="5" xfId="0" applyFont="1" applyBorder="1"/>
    <xf numFmtId="0" fontId="6" fillId="0" borderId="6" xfId="0" applyFont="1" applyBorder="1"/>
    <xf numFmtId="41" fontId="22" fillId="0" borderId="0" xfId="0" applyNumberFormat="1" applyFont="1" applyFill="1" applyAlignment="1">
      <alignment horizontal="center"/>
    </xf>
    <xf numFmtId="2" fontId="6" fillId="0" borderId="7" xfId="0" applyNumberFormat="1" applyFont="1" applyFill="1" applyBorder="1"/>
    <xf numFmtId="2" fontId="6" fillId="0" borderId="8" xfId="0" applyNumberFormat="1" applyFont="1" applyFill="1" applyBorder="1"/>
    <xf numFmtId="0" fontId="22" fillId="0" borderId="0" xfId="0" applyFont="1" applyFill="1" applyAlignment="1">
      <alignment horizontal="center"/>
    </xf>
  </cellXfs>
  <cellStyles count="11">
    <cellStyle name="Comma" xfId="1" builtinId="3"/>
    <cellStyle name="Comma [0]" xfId="2" builtinId="6"/>
    <cellStyle name="Comma [0] 2" xfId="4"/>
    <cellStyle name="Comma [0] 2 2" xfId="3"/>
    <cellStyle name="Comma [0] 2 3" xfId="5"/>
    <cellStyle name="Comma 2" xfId="6"/>
    <cellStyle name="Comma 3" xfId="7"/>
    <cellStyle name="Normal" xfId="0" builtinId="0"/>
    <cellStyle name="Normal 2" xfId="8"/>
    <cellStyle name="Normal 3" xfId="9"/>
    <cellStyle name="Normal 6" xfId="1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769938</xdr:colOff>
      <xdr:row>89</xdr:row>
      <xdr:rowOff>169404</xdr:rowOff>
    </xdr:from>
    <xdr:to>
      <xdr:col>30</xdr:col>
      <xdr:colOff>424489</xdr:colOff>
      <xdr:row>105</xdr:row>
      <xdr:rowOff>27666</xdr:rowOff>
    </xdr:to>
    <xdr:pic>
      <xdr:nvPicPr>
        <xdr:cNvPr id="3" name="Picture 2">
          <a:extLst>
            <a:ext uri="{FF2B5EF4-FFF2-40B4-BE49-F238E27FC236}">
              <a16:creationId xmlns:a16="http://schemas.microsoft.com/office/drawing/2014/main" xmlns="" id="{DA4B3918-7119-4E13-8477-87EE7F107535}"/>
            </a:ext>
          </a:extLst>
        </xdr:cNvPr>
        <xdr:cNvPicPr>
          <a:picLocks noChangeAspect="1"/>
        </xdr:cNvPicPr>
      </xdr:nvPicPr>
      <xdr:blipFill>
        <a:blip xmlns:r="http://schemas.openxmlformats.org/officeDocument/2006/relationships" r:embed="rId1">
          <a:clrChange>
            <a:clrFrom>
              <a:srgbClr val="B3B3B3"/>
            </a:clrFrom>
            <a:clrTo>
              <a:srgbClr val="B3B3B3">
                <a:alpha val="0"/>
              </a:srgbClr>
            </a:clrTo>
          </a:clrChange>
          <a:duotone>
            <a:prstClr val="black"/>
            <a:schemeClr val="tx1">
              <a:tint val="45000"/>
              <a:satMod val="400000"/>
            </a:schemeClr>
          </a:duotone>
          <a:extLst>
            <a:ext uri="{BEBA8EAE-BF5A-486C-A8C5-ECC9F3942E4B}">
              <a14:imgProps xmlns:a14="http://schemas.microsoft.com/office/drawing/2010/main">
                <a14:imgLayer r:embed="rId2">
                  <a14:imgEffect>
                    <a14:artisticPhotocopy/>
                  </a14:imgEffect>
                </a14:imgLayer>
              </a14:imgProps>
            </a:ext>
          </a:extLst>
        </a:blip>
        <a:stretch>
          <a:fillRect/>
        </a:stretch>
      </xdr:blipFill>
      <xdr:spPr>
        <a:xfrm>
          <a:off x="25677813" y="55485842"/>
          <a:ext cx="5536238" cy="4100971"/>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43"/>
  <sheetViews>
    <sheetView showGridLines="0" tabSelected="1" zoomScale="70" zoomScaleNormal="70" zoomScaleSheetLayoutView="70" workbookViewId="0">
      <pane xSplit="4" ySplit="9" topLeftCell="E61" activePane="bottomRight" state="frozen"/>
      <selection pane="topRight" activeCell="E1" sqref="E1"/>
      <selection pane="bottomLeft" activeCell="A10" sqref="A10"/>
      <selection pane="bottomRight" activeCell="E8" sqref="E8:F8"/>
    </sheetView>
  </sheetViews>
  <sheetFormatPr defaultColWidth="9.140625" defaultRowHeight="15" x14ac:dyDescent="0.2"/>
  <cols>
    <col min="1" max="1" width="5.140625" style="1" customWidth="1"/>
    <col min="2" max="2" width="42.42578125" style="1" customWidth="1"/>
    <col min="3" max="3" width="41.140625" style="1" customWidth="1"/>
    <col min="4" max="4" width="14" style="1" customWidth="1"/>
    <col min="5" max="5" width="11.7109375" style="1" customWidth="1"/>
    <col min="6" max="6" width="25.42578125" style="1" customWidth="1"/>
    <col min="7" max="7" width="11.140625" style="1" customWidth="1"/>
    <col min="8" max="8" width="26.28515625" style="1" customWidth="1"/>
    <col min="9" max="9" width="8.85546875" style="1" customWidth="1"/>
    <col min="10" max="10" width="22" style="4" customWidth="1"/>
    <col min="11" max="11" width="7.140625" style="4" customWidth="1"/>
    <col min="12" max="12" width="22.140625" style="4" customWidth="1"/>
    <col min="13" max="13" width="11.42578125" style="1" customWidth="1"/>
    <col min="14" max="14" width="19.28515625" style="1" customWidth="1"/>
    <col min="15" max="15" width="5" style="1" customWidth="1"/>
    <col min="16" max="16" width="17" style="3" customWidth="1"/>
    <col min="17" max="17" width="9.140625" style="1" customWidth="1"/>
    <col min="18" max="18" width="18.5703125" style="164" customWidth="1"/>
    <col min="19" max="19" width="6" style="1" customWidth="1"/>
    <col min="20" max="20" width="19.5703125" style="169" customWidth="1"/>
    <col min="21" max="21" width="10.28515625" style="81" customWidth="1"/>
    <col min="22" max="22" width="21.42578125" style="81" customWidth="1"/>
    <col min="23" max="23" width="15.7109375" style="81" customWidth="1"/>
    <col min="24" max="24" width="15.5703125" style="1" customWidth="1"/>
    <col min="25" max="25" width="9.140625" style="1"/>
    <col min="26" max="26" width="11" style="1" customWidth="1"/>
    <col min="27" max="27" width="24.140625" style="1" customWidth="1"/>
    <col min="28" max="16384" width="9.140625" style="1"/>
  </cols>
  <sheetData>
    <row r="1" spans="1:27" ht="25.5" x14ac:dyDescent="0.2">
      <c r="A1" s="498" t="s">
        <v>163</v>
      </c>
      <c r="B1" s="498"/>
      <c r="C1" s="498"/>
      <c r="D1" s="498"/>
      <c r="E1" s="498"/>
      <c r="F1" s="498"/>
      <c r="G1" s="498"/>
      <c r="H1" s="498"/>
      <c r="I1" s="498"/>
      <c r="J1" s="498"/>
      <c r="K1" s="498"/>
      <c r="L1" s="498"/>
      <c r="M1" s="498"/>
      <c r="N1" s="498"/>
      <c r="O1" s="498"/>
      <c r="P1" s="498"/>
      <c r="Q1" s="498"/>
      <c r="R1" s="498"/>
      <c r="S1" s="498"/>
      <c r="T1" s="498"/>
      <c r="U1" s="498"/>
      <c r="V1" s="498"/>
      <c r="W1" s="498"/>
      <c r="X1" s="498"/>
    </row>
    <row r="2" spans="1:27" ht="26.25" thickBot="1" x14ac:dyDescent="0.25">
      <c r="A2" s="247"/>
      <c r="B2" s="247"/>
      <c r="C2" s="247"/>
      <c r="D2" s="247"/>
      <c r="E2" s="247"/>
      <c r="F2" s="247"/>
      <c r="G2" s="247"/>
      <c r="H2" s="247"/>
      <c r="I2" s="247"/>
      <c r="J2" s="247"/>
      <c r="K2" s="247"/>
      <c r="L2" s="247"/>
      <c r="M2" s="247"/>
      <c r="N2" s="247"/>
      <c r="O2" s="247"/>
      <c r="P2" s="247"/>
      <c r="Q2" s="247"/>
      <c r="R2" s="247"/>
      <c r="S2" s="247"/>
      <c r="T2" s="247"/>
      <c r="U2" s="247"/>
      <c r="V2" s="247"/>
      <c r="W2" s="247"/>
      <c r="X2" s="247"/>
    </row>
    <row r="3" spans="1:27" ht="20.25" thickBot="1" x14ac:dyDescent="0.25">
      <c r="A3" s="208"/>
      <c r="B3" s="208"/>
      <c r="C3" s="208"/>
      <c r="D3" s="208"/>
      <c r="E3" s="208"/>
      <c r="F3" s="208"/>
      <c r="G3" s="208"/>
      <c r="H3" s="208"/>
      <c r="I3" s="208"/>
      <c r="J3" s="208"/>
      <c r="K3" s="208"/>
      <c r="L3" s="499" t="s">
        <v>157</v>
      </c>
      <c r="M3" s="500"/>
      <c r="N3" s="500"/>
      <c r="O3" s="501" t="s">
        <v>162</v>
      </c>
      <c r="P3" s="501"/>
      <c r="Q3" s="501"/>
      <c r="R3" s="501"/>
      <c r="S3" s="501"/>
      <c r="T3" s="501"/>
      <c r="U3" s="502"/>
      <c r="V3" s="85"/>
      <c r="W3" s="85"/>
      <c r="X3" s="208"/>
    </row>
    <row r="4" spans="1:27" ht="20.25" thickBot="1" x14ac:dyDescent="0.3">
      <c r="A4" s="503" t="s">
        <v>71</v>
      </c>
      <c r="B4" s="503"/>
      <c r="C4" s="504" t="s">
        <v>97</v>
      </c>
      <c r="D4" s="504"/>
      <c r="E4" s="504"/>
      <c r="F4" s="504"/>
      <c r="G4" s="504"/>
      <c r="H4" s="504"/>
      <c r="I4" s="144"/>
      <c r="J4" s="144"/>
      <c r="K4" s="144"/>
      <c r="L4" s="144"/>
      <c r="M4" s="145"/>
      <c r="N4" s="145"/>
      <c r="O4" s="146"/>
      <c r="P4" s="156"/>
      <c r="Q4" s="146"/>
      <c r="R4" s="163"/>
      <c r="S4" s="146"/>
      <c r="T4" s="168"/>
      <c r="U4" s="147"/>
      <c r="V4" s="148"/>
      <c r="W4" s="505" t="s">
        <v>21</v>
      </c>
      <c r="X4" s="506"/>
    </row>
    <row r="5" spans="1:27" x14ac:dyDescent="0.2">
      <c r="A5" s="8"/>
      <c r="B5" s="8"/>
      <c r="C5" s="8"/>
      <c r="D5" s="8"/>
      <c r="E5" s="8"/>
      <c r="F5" s="8"/>
      <c r="G5" s="8"/>
      <c r="H5" s="8"/>
      <c r="I5" s="8"/>
      <c r="J5" s="2"/>
      <c r="K5" s="2"/>
      <c r="L5" s="2"/>
      <c r="O5" s="129"/>
      <c r="Q5" s="129"/>
      <c r="S5" s="129"/>
      <c r="U5" s="130"/>
    </row>
    <row r="6" spans="1:27" ht="39" customHeight="1" x14ac:dyDescent="0.2">
      <c r="A6" s="507" t="s">
        <v>0</v>
      </c>
      <c r="B6" s="507" t="s">
        <v>229</v>
      </c>
      <c r="C6" s="507" t="s">
        <v>230</v>
      </c>
      <c r="D6" s="507" t="s">
        <v>1</v>
      </c>
      <c r="E6" s="509" t="s">
        <v>233</v>
      </c>
      <c r="F6" s="510"/>
      <c r="G6" s="509" t="s">
        <v>151</v>
      </c>
      <c r="H6" s="510"/>
      <c r="I6" s="509" t="s">
        <v>152</v>
      </c>
      <c r="J6" s="515"/>
      <c r="K6" s="515"/>
      <c r="L6" s="510"/>
      <c r="M6" s="517" t="s">
        <v>17</v>
      </c>
      <c r="N6" s="518"/>
      <c r="O6" s="518"/>
      <c r="P6" s="518"/>
      <c r="Q6" s="518"/>
      <c r="R6" s="518"/>
      <c r="S6" s="518"/>
      <c r="T6" s="519"/>
      <c r="U6" s="520" t="s">
        <v>155</v>
      </c>
      <c r="V6" s="521"/>
      <c r="W6" s="520" t="s">
        <v>156</v>
      </c>
      <c r="X6" s="521"/>
    </row>
    <row r="7" spans="1:27" s="3" customFormat="1" ht="39" customHeight="1" x14ac:dyDescent="0.2">
      <c r="A7" s="508"/>
      <c r="B7" s="508"/>
      <c r="C7" s="508"/>
      <c r="D7" s="508"/>
      <c r="E7" s="511"/>
      <c r="F7" s="512"/>
      <c r="G7" s="511"/>
      <c r="H7" s="512"/>
      <c r="I7" s="511"/>
      <c r="J7" s="516"/>
      <c r="K7" s="516"/>
      <c r="L7" s="512"/>
      <c r="M7" s="517" t="s">
        <v>15</v>
      </c>
      <c r="N7" s="519"/>
      <c r="O7" s="517" t="s">
        <v>16</v>
      </c>
      <c r="P7" s="519"/>
      <c r="Q7" s="517" t="s">
        <v>2</v>
      </c>
      <c r="R7" s="519"/>
      <c r="S7" s="517" t="s">
        <v>3</v>
      </c>
      <c r="T7" s="519"/>
      <c r="U7" s="522"/>
      <c r="V7" s="523"/>
      <c r="W7" s="522"/>
      <c r="X7" s="523"/>
    </row>
    <row r="8" spans="1:27" s="3" customFormat="1" ht="18" x14ac:dyDescent="0.2">
      <c r="A8" s="532" t="s">
        <v>8</v>
      </c>
      <c r="B8" s="532" t="s">
        <v>9</v>
      </c>
      <c r="C8" s="532" t="s">
        <v>10</v>
      </c>
      <c r="D8" s="532" t="s">
        <v>11</v>
      </c>
      <c r="E8" s="513">
        <v>5</v>
      </c>
      <c r="F8" s="514"/>
      <c r="G8" s="513">
        <v>6</v>
      </c>
      <c r="H8" s="514"/>
      <c r="I8" s="531">
        <v>7</v>
      </c>
      <c r="J8" s="531"/>
      <c r="K8" s="531"/>
      <c r="L8" s="531"/>
      <c r="M8" s="517">
        <v>8</v>
      </c>
      <c r="N8" s="519"/>
      <c r="O8" s="527">
        <v>9</v>
      </c>
      <c r="P8" s="527"/>
      <c r="Q8" s="527">
        <v>10</v>
      </c>
      <c r="R8" s="527"/>
      <c r="S8" s="527">
        <v>11</v>
      </c>
      <c r="T8" s="527"/>
      <c r="U8" s="527" t="s">
        <v>4</v>
      </c>
      <c r="V8" s="527"/>
      <c r="W8" s="527" t="s">
        <v>5</v>
      </c>
      <c r="X8" s="527"/>
    </row>
    <row r="9" spans="1:27" s="3" customFormat="1" ht="18" x14ac:dyDescent="0.2">
      <c r="A9" s="533"/>
      <c r="B9" s="508"/>
      <c r="C9" s="508"/>
      <c r="D9" s="508"/>
      <c r="E9" s="250" t="s">
        <v>6</v>
      </c>
      <c r="F9" s="250" t="s">
        <v>109</v>
      </c>
      <c r="G9" s="250" t="s">
        <v>6</v>
      </c>
      <c r="H9" s="250" t="s">
        <v>109</v>
      </c>
      <c r="I9" s="250" t="s">
        <v>6</v>
      </c>
      <c r="J9" s="250" t="s">
        <v>153</v>
      </c>
      <c r="K9" s="250" t="s">
        <v>6</v>
      </c>
      <c r="L9" s="250" t="s">
        <v>154</v>
      </c>
      <c r="M9" s="250" t="s">
        <v>6</v>
      </c>
      <c r="N9" s="250" t="s">
        <v>109</v>
      </c>
      <c r="O9" s="250" t="s">
        <v>6</v>
      </c>
      <c r="P9" s="250" t="s">
        <v>109</v>
      </c>
      <c r="Q9" s="250" t="s">
        <v>6</v>
      </c>
      <c r="R9" s="251" t="s">
        <v>108</v>
      </c>
      <c r="S9" s="250" t="s">
        <v>6</v>
      </c>
      <c r="T9" s="252" t="s">
        <v>109</v>
      </c>
      <c r="U9" s="253" t="s">
        <v>6</v>
      </c>
      <c r="V9" s="253" t="s">
        <v>109</v>
      </c>
      <c r="W9" s="253" t="s">
        <v>6</v>
      </c>
      <c r="X9" s="250" t="s">
        <v>18</v>
      </c>
      <c r="Z9" s="207"/>
    </row>
    <row r="10" spans="1:27" s="3" customFormat="1" ht="72" x14ac:dyDescent="0.2">
      <c r="A10" s="254" t="s">
        <v>15</v>
      </c>
      <c r="B10" s="255" t="s">
        <v>30</v>
      </c>
      <c r="C10" s="256" t="s">
        <v>121</v>
      </c>
      <c r="D10" s="257" t="s">
        <v>84</v>
      </c>
      <c r="E10" s="357">
        <f>AVERAGE(E11,E14,E19,E26,E29,E33)</f>
        <v>68.591666666666669</v>
      </c>
      <c r="F10" s="259">
        <f>F11+F14+F19+F26+F29+F33</f>
        <v>15569244000</v>
      </c>
      <c r="G10" s="357"/>
      <c r="H10" s="259"/>
      <c r="I10" s="357">
        <f>AVERAGE(I11,I14,I19,I26,I29,I33)</f>
        <v>67.424999999999997</v>
      </c>
      <c r="J10" s="259">
        <f>J11+J14+J19+J26+J29+J33</f>
        <v>3056788000</v>
      </c>
      <c r="K10" s="357">
        <f>AVERAGE(K11,K14,K19,K26,K29,K33)</f>
        <v>88.1</v>
      </c>
      <c r="L10" s="259">
        <f>L11+L14+L19+L26+L29+L33</f>
        <v>2501463866</v>
      </c>
      <c r="M10" s="495">
        <f>AVERAGE(M14,M19,M26,M29,M33)</f>
        <v>6.4746666666666668</v>
      </c>
      <c r="N10" s="259">
        <f>N14+N19+N26+N29+N33</f>
        <v>328698171</v>
      </c>
      <c r="O10" s="261"/>
      <c r="P10" s="259"/>
      <c r="Q10" s="261"/>
      <c r="R10" s="259"/>
      <c r="S10" s="261"/>
      <c r="T10" s="259"/>
      <c r="U10" s="261">
        <f>M10+O10+Q10+S10</f>
        <v>6.4746666666666668</v>
      </c>
      <c r="V10" s="259">
        <f>N10+P10+R10+T10</f>
        <v>328698171</v>
      </c>
      <c r="W10" s="261">
        <f>U10/I10*100</f>
        <v>9.6027685082190093</v>
      </c>
      <c r="X10" s="262">
        <f>V10/L10*100</f>
        <v>13.1402326240918</v>
      </c>
    </row>
    <row r="11" spans="1:27" s="3" customFormat="1" ht="90" x14ac:dyDescent="0.2">
      <c r="A11" s="263"/>
      <c r="B11" s="379" t="s">
        <v>220</v>
      </c>
      <c r="C11" s="487" t="s">
        <v>221</v>
      </c>
      <c r="D11" s="266" t="s">
        <v>84</v>
      </c>
      <c r="E11" s="267">
        <f>AVERAGE(E12:E13)</f>
        <v>8</v>
      </c>
      <c r="F11" s="271">
        <f>F12+F13</f>
        <v>28000000</v>
      </c>
      <c r="G11" s="267"/>
      <c r="H11" s="268"/>
      <c r="I11" s="267">
        <f>AVERAGE(I12:I13)</f>
        <v>8</v>
      </c>
      <c r="J11" s="271">
        <f>J12+J13</f>
        <v>6000000</v>
      </c>
      <c r="K11" s="267"/>
      <c r="L11" s="271"/>
      <c r="M11" s="269"/>
      <c r="N11" s="271"/>
      <c r="O11" s="270"/>
      <c r="P11" s="271"/>
      <c r="Q11" s="270"/>
      <c r="R11" s="271"/>
      <c r="S11" s="270"/>
      <c r="T11" s="271"/>
      <c r="U11" s="270"/>
      <c r="V11" s="271"/>
      <c r="W11" s="270"/>
      <c r="X11" s="272"/>
    </row>
    <row r="12" spans="1:27" s="3" customFormat="1" ht="54" x14ac:dyDescent="0.2">
      <c r="A12" s="454"/>
      <c r="B12" s="455" t="s">
        <v>222</v>
      </c>
      <c r="C12" s="488" t="s">
        <v>224</v>
      </c>
      <c r="D12" s="489" t="s">
        <v>178</v>
      </c>
      <c r="E12" s="456">
        <v>14</v>
      </c>
      <c r="F12" s="490">
        <v>18000000</v>
      </c>
      <c r="G12" s="456"/>
      <c r="H12" s="490"/>
      <c r="I12" s="491">
        <v>14</v>
      </c>
      <c r="J12" s="490">
        <v>4000000</v>
      </c>
      <c r="K12" s="273"/>
      <c r="L12" s="287"/>
      <c r="M12" s="352"/>
      <c r="N12" s="287"/>
      <c r="O12" s="286"/>
      <c r="P12" s="287"/>
      <c r="Q12" s="286"/>
      <c r="R12" s="287"/>
      <c r="S12" s="286"/>
      <c r="T12" s="287"/>
      <c r="U12" s="286"/>
      <c r="V12" s="287"/>
      <c r="W12" s="286"/>
      <c r="X12" s="288"/>
    </row>
    <row r="13" spans="1:27" s="3" customFormat="1" ht="72" x14ac:dyDescent="0.2">
      <c r="A13" s="454"/>
      <c r="B13" s="455" t="s">
        <v>223</v>
      </c>
      <c r="C13" s="488" t="s">
        <v>225</v>
      </c>
      <c r="D13" s="489" t="s">
        <v>178</v>
      </c>
      <c r="E13" s="456">
        <v>2</v>
      </c>
      <c r="F13" s="490">
        <v>10000000</v>
      </c>
      <c r="G13" s="456"/>
      <c r="H13" s="490"/>
      <c r="I13" s="491">
        <v>2</v>
      </c>
      <c r="J13" s="490">
        <v>2000000</v>
      </c>
      <c r="K13" s="273"/>
      <c r="L13" s="287"/>
      <c r="M13" s="352"/>
      <c r="N13" s="287"/>
      <c r="O13" s="286"/>
      <c r="P13" s="287"/>
      <c r="Q13" s="286"/>
      <c r="R13" s="287"/>
      <c r="S13" s="286"/>
      <c r="T13" s="287"/>
      <c r="U13" s="286"/>
      <c r="V13" s="287"/>
      <c r="W13" s="286"/>
      <c r="X13" s="288"/>
    </row>
    <row r="14" spans="1:27" s="3" customFormat="1" ht="108" x14ac:dyDescent="0.2">
      <c r="A14" s="263"/>
      <c r="B14" s="264" t="s">
        <v>85</v>
      </c>
      <c r="C14" s="265" t="s">
        <v>170</v>
      </c>
      <c r="D14" s="266" t="s">
        <v>84</v>
      </c>
      <c r="E14" s="269">
        <f>AVERAGE(E15:E18)</f>
        <v>12.25</v>
      </c>
      <c r="F14" s="268">
        <f>F15+F16+F17+F18</f>
        <v>13946111000</v>
      </c>
      <c r="G14" s="267"/>
      <c r="H14" s="268"/>
      <c r="I14" s="269">
        <f>AVERAGE(I15:I18)</f>
        <v>12.25</v>
      </c>
      <c r="J14" s="268">
        <f>J15+J16+J17+J18</f>
        <v>2723428000</v>
      </c>
      <c r="K14" s="269">
        <f>AVERAGE(K15:K18)</f>
        <v>16.5</v>
      </c>
      <c r="L14" s="268">
        <f>L15+L16</f>
        <v>2212276866</v>
      </c>
      <c r="M14" s="269">
        <f>AVERAGE(M15:M16)</f>
        <v>10.5</v>
      </c>
      <c r="N14" s="268">
        <f>N15+N16</f>
        <v>261614903</v>
      </c>
      <c r="O14" s="267"/>
      <c r="P14" s="268"/>
      <c r="Q14" s="267"/>
      <c r="R14" s="268"/>
      <c r="S14" s="267"/>
      <c r="T14" s="268"/>
      <c r="U14" s="270">
        <f t="shared" ref="U14:U38" si="0">M14+O14+Q14+S14</f>
        <v>10.5</v>
      </c>
      <c r="V14" s="271">
        <f t="shared" ref="V14:V38" si="1">N14+P14+R14+T14</f>
        <v>261614903</v>
      </c>
      <c r="W14" s="270">
        <f t="shared" ref="W14:W38" si="2">U14/I14*100</f>
        <v>85.714285714285708</v>
      </c>
      <c r="X14" s="272">
        <f t="shared" ref="X14:X36" si="3">V14/L14*100</f>
        <v>11.825595024777517</v>
      </c>
    </row>
    <row r="15" spans="1:27" s="47" customFormat="1" ht="54" x14ac:dyDescent="0.2">
      <c r="A15" s="273">
        <v>1</v>
      </c>
      <c r="B15" s="274" t="s">
        <v>31</v>
      </c>
      <c r="C15" s="275" t="s">
        <v>171</v>
      </c>
      <c r="D15" s="276" t="s">
        <v>79</v>
      </c>
      <c r="E15" s="277">
        <v>21</v>
      </c>
      <c r="F15" s="278">
        <v>13886111000</v>
      </c>
      <c r="G15" s="279"/>
      <c r="H15" s="278"/>
      <c r="I15" s="277">
        <v>21</v>
      </c>
      <c r="J15" s="280">
        <v>2707428000</v>
      </c>
      <c r="K15" s="281">
        <v>21</v>
      </c>
      <c r="L15" s="278">
        <v>2199316866</v>
      </c>
      <c r="M15" s="277">
        <v>21</v>
      </c>
      <c r="N15" s="282">
        <v>261614903</v>
      </c>
      <c r="O15" s="277"/>
      <c r="P15" s="283"/>
      <c r="Q15" s="277"/>
      <c r="R15" s="284"/>
      <c r="S15" s="277"/>
      <c r="T15" s="285"/>
      <c r="U15" s="286">
        <f t="shared" si="0"/>
        <v>21</v>
      </c>
      <c r="V15" s="287">
        <f t="shared" si="1"/>
        <v>261614903</v>
      </c>
      <c r="W15" s="286">
        <f t="shared" si="2"/>
        <v>100</v>
      </c>
      <c r="X15" s="288">
        <f t="shared" si="3"/>
        <v>11.895280168328414</v>
      </c>
      <c r="Y15" s="3"/>
      <c r="Z15" s="3"/>
      <c r="AA15" s="3"/>
    </row>
    <row r="16" spans="1:27" ht="139.15" customHeight="1" x14ac:dyDescent="0.2">
      <c r="A16" s="273">
        <v>2</v>
      </c>
      <c r="B16" s="274" t="s">
        <v>32</v>
      </c>
      <c r="C16" s="275" t="s">
        <v>172</v>
      </c>
      <c r="D16" s="276" t="s">
        <v>74</v>
      </c>
      <c r="E16" s="289">
        <v>12</v>
      </c>
      <c r="F16" s="290">
        <v>35000000</v>
      </c>
      <c r="G16" s="291"/>
      <c r="H16" s="278"/>
      <c r="I16" s="289">
        <v>12</v>
      </c>
      <c r="J16" s="290">
        <v>10000000</v>
      </c>
      <c r="K16" s="292">
        <v>12</v>
      </c>
      <c r="L16" s="290">
        <v>12960000</v>
      </c>
      <c r="M16" s="293">
        <v>0</v>
      </c>
      <c r="N16" s="294">
        <v>0</v>
      </c>
      <c r="O16" s="293"/>
      <c r="P16" s="295"/>
      <c r="Q16" s="293"/>
      <c r="R16" s="296"/>
      <c r="S16" s="293"/>
      <c r="T16" s="297"/>
      <c r="U16" s="286">
        <f t="shared" si="0"/>
        <v>0</v>
      </c>
      <c r="V16" s="287">
        <f t="shared" si="1"/>
        <v>0</v>
      </c>
      <c r="W16" s="286">
        <f t="shared" si="2"/>
        <v>0</v>
      </c>
      <c r="X16" s="288">
        <f t="shared" si="3"/>
        <v>0</v>
      </c>
      <c r="Y16" s="528"/>
      <c r="Z16" s="529"/>
      <c r="AA16" s="3"/>
    </row>
    <row r="17" spans="1:27" ht="70.900000000000006" customHeight="1" x14ac:dyDescent="0.2">
      <c r="A17" s="273">
        <v>3</v>
      </c>
      <c r="B17" s="274" t="s">
        <v>173</v>
      </c>
      <c r="C17" s="301" t="s">
        <v>175</v>
      </c>
      <c r="D17" s="448" t="s">
        <v>177</v>
      </c>
      <c r="E17" s="352">
        <v>14</v>
      </c>
      <c r="F17" s="290">
        <v>21000000</v>
      </c>
      <c r="G17" s="291"/>
      <c r="H17" s="278"/>
      <c r="I17" s="352">
        <v>14</v>
      </c>
      <c r="J17" s="290">
        <v>5000000</v>
      </c>
      <c r="K17" s="292"/>
      <c r="L17" s="290"/>
      <c r="M17" s="293"/>
      <c r="N17" s="294"/>
      <c r="O17" s="293"/>
      <c r="P17" s="295"/>
      <c r="Q17" s="293"/>
      <c r="R17" s="296"/>
      <c r="S17" s="293"/>
      <c r="T17" s="297"/>
      <c r="U17" s="286"/>
      <c r="V17" s="287"/>
      <c r="W17" s="286"/>
      <c r="X17" s="288"/>
      <c r="Y17" s="528"/>
      <c r="Z17" s="529"/>
      <c r="AA17" s="3"/>
    </row>
    <row r="18" spans="1:27" ht="54" x14ac:dyDescent="0.2">
      <c r="A18" s="273">
        <v>4</v>
      </c>
      <c r="B18" s="274" t="s">
        <v>174</v>
      </c>
      <c r="C18" s="301" t="s">
        <v>176</v>
      </c>
      <c r="D18" s="448" t="s">
        <v>178</v>
      </c>
      <c r="E18" s="352">
        <v>2</v>
      </c>
      <c r="F18" s="290">
        <v>4000000</v>
      </c>
      <c r="G18" s="291"/>
      <c r="H18" s="278"/>
      <c r="I18" s="352">
        <v>2</v>
      </c>
      <c r="J18" s="290">
        <v>1000000</v>
      </c>
      <c r="K18" s="292"/>
      <c r="L18" s="290"/>
      <c r="M18" s="293"/>
      <c r="N18" s="294"/>
      <c r="O18" s="293"/>
      <c r="P18" s="295"/>
      <c r="Q18" s="293"/>
      <c r="R18" s="296"/>
      <c r="S18" s="293"/>
      <c r="T18" s="297"/>
      <c r="U18" s="286"/>
      <c r="V18" s="287"/>
      <c r="W18" s="286"/>
      <c r="X18" s="288"/>
      <c r="Y18" s="528"/>
      <c r="Z18" s="529"/>
      <c r="AA18" s="3"/>
    </row>
    <row r="19" spans="1:27" ht="90" x14ac:dyDescent="0.2">
      <c r="A19" s="267"/>
      <c r="B19" s="298" t="s">
        <v>86</v>
      </c>
      <c r="C19" s="299" t="s">
        <v>179</v>
      </c>
      <c r="D19" s="266" t="s">
        <v>84</v>
      </c>
      <c r="E19" s="269">
        <f>AVERAGE(E20:E25)</f>
        <v>31.5</v>
      </c>
      <c r="F19" s="300">
        <f>F20+F21+F22+F23+F24+F25</f>
        <v>441814000</v>
      </c>
      <c r="G19" s="269"/>
      <c r="H19" s="300"/>
      <c r="I19" s="269">
        <f>AVERAGE(I20:I25)</f>
        <v>30.5</v>
      </c>
      <c r="J19" s="300">
        <f>J20+J21+J22+J23+J24+J25</f>
        <v>86000000</v>
      </c>
      <c r="K19" s="269">
        <f>AVERAGE(K20:K25)</f>
        <v>71.833333333333329</v>
      </c>
      <c r="L19" s="300">
        <f>L20+L21+L22+L23+L24+L25</f>
        <v>49728500</v>
      </c>
      <c r="M19" s="269">
        <f>AVERAGE(M20:M25)</f>
        <v>17.54</v>
      </c>
      <c r="N19" s="300">
        <f>N20+N21+N22+N23+N24+N25</f>
        <v>13006000</v>
      </c>
      <c r="O19" s="268"/>
      <c r="P19" s="300"/>
      <c r="Q19" s="268"/>
      <c r="R19" s="300"/>
      <c r="S19" s="268"/>
      <c r="T19" s="300"/>
      <c r="U19" s="270">
        <f t="shared" si="0"/>
        <v>17.54</v>
      </c>
      <c r="V19" s="271">
        <f t="shared" si="1"/>
        <v>13006000</v>
      </c>
      <c r="W19" s="270">
        <f t="shared" si="2"/>
        <v>57.508196721311478</v>
      </c>
      <c r="X19" s="272">
        <f t="shared" si="3"/>
        <v>26.154016308555455</v>
      </c>
      <c r="Y19" s="528"/>
      <c r="Z19" s="529"/>
      <c r="AA19" s="3"/>
    </row>
    <row r="20" spans="1:27" s="47" customFormat="1" ht="54" x14ac:dyDescent="0.2">
      <c r="A20" s="273">
        <v>1</v>
      </c>
      <c r="B20" s="274" t="s">
        <v>93</v>
      </c>
      <c r="C20" s="301" t="s">
        <v>99</v>
      </c>
      <c r="D20" s="273" t="s">
        <v>76</v>
      </c>
      <c r="E20" s="292">
        <v>15</v>
      </c>
      <c r="F20" s="278">
        <v>32000000</v>
      </c>
      <c r="G20" s="278"/>
      <c r="H20" s="278"/>
      <c r="I20" s="292">
        <v>6</v>
      </c>
      <c r="J20" s="290">
        <v>6000000</v>
      </c>
      <c r="K20" s="292">
        <v>7</v>
      </c>
      <c r="L20" s="290">
        <v>4596500</v>
      </c>
      <c r="M20" s="293">
        <v>0</v>
      </c>
      <c r="N20" s="297">
        <v>0</v>
      </c>
      <c r="O20" s="293"/>
      <c r="P20" s="295"/>
      <c r="Q20" s="293"/>
      <c r="R20" s="296"/>
      <c r="S20" s="293"/>
      <c r="T20" s="297"/>
      <c r="U20" s="286">
        <f t="shared" si="0"/>
        <v>0</v>
      </c>
      <c r="V20" s="287">
        <f t="shared" si="1"/>
        <v>0</v>
      </c>
      <c r="W20" s="286">
        <f t="shared" si="2"/>
        <v>0</v>
      </c>
      <c r="X20" s="288">
        <f t="shared" si="3"/>
        <v>0</v>
      </c>
      <c r="Y20" s="528"/>
      <c r="Z20" s="529"/>
      <c r="AA20" s="3"/>
    </row>
    <row r="21" spans="1:27" ht="54" x14ac:dyDescent="0.2">
      <c r="A21" s="302">
        <v>2</v>
      </c>
      <c r="B21" s="303" t="s">
        <v>33</v>
      </c>
      <c r="C21" s="304" t="s">
        <v>180</v>
      </c>
      <c r="D21" s="302" t="s">
        <v>76</v>
      </c>
      <c r="E21" s="292">
        <v>35</v>
      </c>
      <c r="F21" s="278">
        <v>56000000</v>
      </c>
      <c r="G21" s="278"/>
      <c r="H21" s="278"/>
      <c r="I21" s="292">
        <v>35</v>
      </c>
      <c r="J21" s="305">
        <v>11000000</v>
      </c>
      <c r="K21" s="292">
        <v>35</v>
      </c>
      <c r="L21" s="305">
        <v>10000000</v>
      </c>
      <c r="M21" s="306">
        <v>9</v>
      </c>
      <c r="N21" s="294">
        <v>2766000</v>
      </c>
      <c r="O21" s="307"/>
      <c r="P21" s="295"/>
      <c r="Q21" s="293"/>
      <c r="R21" s="296"/>
      <c r="S21" s="293"/>
      <c r="T21" s="297"/>
      <c r="U21" s="286">
        <f t="shared" si="0"/>
        <v>9</v>
      </c>
      <c r="V21" s="287">
        <f t="shared" si="1"/>
        <v>2766000</v>
      </c>
      <c r="W21" s="286">
        <f t="shared" si="2"/>
        <v>25.714285714285712</v>
      </c>
      <c r="X21" s="288">
        <f t="shared" si="3"/>
        <v>27.66</v>
      </c>
      <c r="Y21" s="528"/>
      <c r="Z21" s="529"/>
      <c r="AA21" s="3"/>
    </row>
    <row r="22" spans="1:27" ht="36" x14ac:dyDescent="0.2">
      <c r="A22" s="302">
        <v>3</v>
      </c>
      <c r="B22" s="303" t="s">
        <v>94</v>
      </c>
      <c r="C22" s="308" t="s">
        <v>181</v>
      </c>
      <c r="D22" s="302" t="s">
        <v>159</v>
      </c>
      <c r="E22" s="292">
        <v>5</v>
      </c>
      <c r="F22" s="278">
        <v>68814000</v>
      </c>
      <c r="G22" s="278"/>
      <c r="H22" s="278"/>
      <c r="I22" s="292">
        <v>5</v>
      </c>
      <c r="J22" s="305">
        <v>15000000</v>
      </c>
      <c r="K22" s="292">
        <v>5</v>
      </c>
      <c r="L22" s="305">
        <v>8000000</v>
      </c>
      <c r="M22" s="293">
        <v>0</v>
      </c>
      <c r="N22" s="294">
        <v>0</v>
      </c>
      <c r="O22" s="306"/>
      <c r="P22" s="309"/>
      <c r="Q22" s="310"/>
      <c r="R22" s="311"/>
      <c r="S22" s="310"/>
      <c r="T22" s="312"/>
      <c r="U22" s="286">
        <f t="shared" si="0"/>
        <v>0</v>
      </c>
      <c r="V22" s="287">
        <f t="shared" si="1"/>
        <v>0</v>
      </c>
      <c r="W22" s="286">
        <f t="shared" si="2"/>
        <v>0</v>
      </c>
      <c r="X22" s="288">
        <f t="shared" si="3"/>
        <v>0</v>
      </c>
      <c r="Y22" s="528"/>
      <c r="Z22" s="529"/>
      <c r="AA22" s="3"/>
    </row>
    <row r="23" spans="1:27" ht="54" x14ac:dyDescent="0.2">
      <c r="A23" s="302">
        <v>4</v>
      </c>
      <c r="B23" s="303" t="s">
        <v>135</v>
      </c>
      <c r="C23" s="308" t="s">
        <v>158</v>
      </c>
      <c r="D23" s="302" t="s">
        <v>159</v>
      </c>
      <c r="E23" s="289">
        <v>2</v>
      </c>
      <c r="F23" s="278">
        <v>20000000</v>
      </c>
      <c r="G23" s="278"/>
      <c r="H23" s="278"/>
      <c r="I23" s="289">
        <v>5</v>
      </c>
      <c r="J23" s="305">
        <v>4000000</v>
      </c>
      <c r="K23" s="289">
        <v>365</v>
      </c>
      <c r="L23" s="305">
        <v>1492000</v>
      </c>
      <c r="M23" s="293">
        <f>30*3</f>
        <v>90</v>
      </c>
      <c r="N23" s="294">
        <v>360000</v>
      </c>
      <c r="O23" s="306"/>
      <c r="P23" s="309"/>
      <c r="Q23" s="310"/>
      <c r="R23" s="311"/>
      <c r="S23" s="310"/>
      <c r="T23" s="312"/>
      <c r="U23" s="286">
        <f t="shared" si="0"/>
        <v>90</v>
      </c>
      <c r="V23" s="287">
        <f t="shared" si="1"/>
        <v>360000</v>
      </c>
      <c r="W23" s="286">
        <f t="shared" si="2"/>
        <v>1800</v>
      </c>
      <c r="X23" s="288">
        <f t="shared" si="3"/>
        <v>24.128686327077748</v>
      </c>
      <c r="Y23" s="528"/>
      <c r="Z23" s="529"/>
      <c r="AA23" s="3"/>
    </row>
    <row r="24" spans="1:27" ht="36" x14ac:dyDescent="0.2">
      <c r="A24" s="273">
        <v>5</v>
      </c>
      <c r="B24" s="274" t="s">
        <v>34</v>
      </c>
      <c r="C24" s="275" t="s">
        <v>58</v>
      </c>
      <c r="D24" s="273" t="s">
        <v>182</v>
      </c>
      <c r="E24" s="289">
        <v>12</v>
      </c>
      <c r="F24" s="278">
        <v>162500000</v>
      </c>
      <c r="G24" s="278"/>
      <c r="H24" s="278"/>
      <c r="I24" s="292">
        <v>12</v>
      </c>
      <c r="J24" s="305">
        <v>30000000</v>
      </c>
      <c r="K24" s="292">
        <v>12</v>
      </c>
      <c r="L24" s="305">
        <v>19000000</v>
      </c>
      <c r="M24" s="313">
        <f>52/100*12</f>
        <v>6.24</v>
      </c>
      <c r="N24" s="294">
        <v>9880000</v>
      </c>
      <c r="O24" s="306"/>
      <c r="P24" s="309"/>
      <c r="Q24" s="306"/>
      <c r="R24" s="314"/>
      <c r="S24" s="306"/>
      <c r="T24" s="315"/>
      <c r="U24" s="286">
        <f t="shared" si="0"/>
        <v>6.24</v>
      </c>
      <c r="V24" s="287">
        <f t="shared" si="1"/>
        <v>9880000</v>
      </c>
      <c r="W24" s="286">
        <f t="shared" si="2"/>
        <v>52</v>
      </c>
      <c r="X24" s="288">
        <f t="shared" si="3"/>
        <v>52</v>
      </c>
      <c r="Y24" s="528"/>
      <c r="Z24" s="529"/>
      <c r="AA24" s="3"/>
    </row>
    <row r="25" spans="1:27" ht="54" x14ac:dyDescent="0.2">
      <c r="A25" s="302">
        <v>6</v>
      </c>
      <c r="B25" s="303" t="s">
        <v>35</v>
      </c>
      <c r="C25" s="308" t="s">
        <v>183</v>
      </c>
      <c r="D25" s="316" t="s">
        <v>95</v>
      </c>
      <c r="E25" s="292">
        <v>120</v>
      </c>
      <c r="F25" s="278">
        <v>102500000</v>
      </c>
      <c r="G25" s="278"/>
      <c r="H25" s="278"/>
      <c r="I25" s="292">
        <v>120</v>
      </c>
      <c r="J25" s="305">
        <v>20000000</v>
      </c>
      <c r="K25" s="292">
        <v>7</v>
      </c>
      <c r="L25" s="305">
        <v>6640000</v>
      </c>
      <c r="M25" s="293">
        <v>0</v>
      </c>
      <c r="N25" s="294">
        <v>0</v>
      </c>
      <c r="O25" s="293"/>
      <c r="P25" s="295"/>
      <c r="Q25" s="317"/>
      <c r="R25" s="296"/>
      <c r="S25" s="293"/>
      <c r="T25" s="297"/>
      <c r="U25" s="286">
        <f t="shared" si="0"/>
        <v>0</v>
      </c>
      <c r="V25" s="287">
        <f t="shared" si="1"/>
        <v>0</v>
      </c>
      <c r="W25" s="286">
        <f t="shared" si="2"/>
        <v>0</v>
      </c>
      <c r="X25" s="288">
        <f t="shared" si="3"/>
        <v>0</v>
      </c>
      <c r="Y25" s="528"/>
      <c r="Z25" s="529"/>
      <c r="AA25" s="3"/>
    </row>
    <row r="26" spans="1:27" s="97" customFormat="1" ht="90" x14ac:dyDescent="0.2">
      <c r="A26" s="267"/>
      <c r="B26" s="298" t="s">
        <v>87</v>
      </c>
      <c r="C26" s="318" t="s">
        <v>184</v>
      </c>
      <c r="D26" s="319" t="s">
        <v>84</v>
      </c>
      <c r="E26" s="269">
        <f>AVERAGE(E27:E28)</f>
        <v>7</v>
      </c>
      <c r="F26" s="300">
        <f>F27+F28</f>
        <v>217500000</v>
      </c>
      <c r="G26" s="269"/>
      <c r="H26" s="300"/>
      <c r="I26" s="269">
        <f>AVERAGE(I27:I28)</f>
        <v>6</v>
      </c>
      <c r="J26" s="300">
        <f>J27+J28</f>
        <v>60000000</v>
      </c>
      <c r="K26" s="269">
        <f>AVERAGE(K27:K28)</f>
        <v>4.5</v>
      </c>
      <c r="L26" s="300">
        <f>L27+L28</f>
        <v>67870000</v>
      </c>
      <c r="M26" s="269">
        <f>AVERAGE(M27:M28)</f>
        <v>1</v>
      </c>
      <c r="N26" s="300">
        <f>N27+N28</f>
        <v>29150000</v>
      </c>
      <c r="O26" s="268"/>
      <c r="P26" s="300"/>
      <c r="Q26" s="268"/>
      <c r="R26" s="300"/>
      <c r="S26" s="268"/>
      <c r="T26" s="300"/>
      <c r="U26" s="270">
        <f t="shared" si="0"/>
        <v>1</v>
      </c>
      <c r="V26" s="271">
        <f t="shared" si="1"/>
        <v>29150000</v>
      </c>
      <c r="W26" s="270">
        <f t="shared" si="2"/>
        <v>16.666666666666664</v>
      </c>
      <c r="X26" s="272">
        <f t="shared" si="3"/>
        <v>42.949756888168558</v>
      </c>
      <c r="Y26" s="528"/>
      <c r="Z26" s="529"/>
      <c r="AA26" s="118"/>
    </row>
    <row r="27" spans="1:27" ht="18.75" x14ac:dyDescent="0.2">
      <c r="A27" s="320">
        <v>1</v>
      </c>
      <c r="B27" s="321" t="s">
        <v>137</v>
      </c>
      <c r="C27" s="322" t="s">
        <v>145</v>
      </c>
      <c r="D27" s="323" t="s">
        <v>76</v>
      </c>
      <c r="E27" s="324">
        <v>4</v>
      </c>
      <c r="F27" s="325">
        <v>57500000</v>
      </c>
      <c r="G27" s="326"/>
      <c r="H27" s="325"/>
      <c r="I27" s="327">
        <v>4</v>
      </c>
      <c r="J27" s="328">
        <v>15000000</v>
      </c>
      <c r="K27" s="327">
        <v>1</v>
      </c>
      <c r="L27" s="328">
        <v>9000000</v>
      </c>
      <c r="M27" s="327">
        <v>0</v>
      </c>
      <c r="N27" s="328">
        <v>0</v>
      </c>
      <c r="O27" s="327"/>
      <c r="P27" s="328"/>
      <c r="Q27" s="327"/>
      <c r="R27" s="328"/>
      <c r="S27" s="327"/>
      <c r="T27" s="328"/>
      <c r="U27" s="286">
        <f t="shared" si="0"/>
        <v>0</v>
      </c>
      <c r="V27" s="287">
        <f t="shared" si="1"/>
        <v>0</v>
      </c>
      <c r="W27" s="286">
        <f t="shared" si="2"/>
        <v>0</v>
      </c>
      <c r="X27" s="288">
        <f t="shared" si="3"/>
        <v>0</v>
      </c>
      <c r="Y27" s="528"/>
      <c r="Z27" s="529"/>
      <c r="AA27" s="221"/>
    </row>
    <row r="28" spans="1:27" s="47" customFormat="1" ht="72" x14ac:dyDescent="0.2">
      <c r="A28" s="320">
        <v>2</v>
      </c>
      <c r="B28" s="329" t="s">
        <v>36</v>
      </c>
      <c r="C28" s="301" t="s">
        <v>185</v>
      </c>
      <c r="D28" s="330" t="s">
        <v>76</v>
      </c>
      <c r="E28" s="331">
        <v>10</v>
      </c>
      <c r="F28" s="332">
        <v>160000000</v>
      </c>
      <c r="G28" s="278"/>
      <c r="H28" s="332"/>
      <c r="I28" s="333">
        <v>8</v>
      </c>
      <c r="J28" s="334">
        <v>45000000</v>
      </c>
      <c r="K28" s="333">
        <v>8</v>
      </c>
      <c r="L28" s="334">
        <v>58870000</v>
      </c>
      <c r="M28" s="335">
        <v>2</v>
      </c>
      <c r="N28" s="336">
        <v>29150000</v>
      </c>
      <c r="O28" s="337"/>
      <c r="P28" s="338"/>
      <c r="Q28" s="339"/>
      <c r="R28" s="340"/>
      <c r="S28" s="341"/>
      <c r="T28" s="342"/>
      <c r="U28" s="286">
        <f t="shared" si="0"/>
        <v>2</v>
      </c>
      <c r="V28" s="287">
        <f t="shared" si="1"/>
        <v>29150000</v>
      </c>
      <c r="W28" s="286">
        <f t="shared" si="2"/>
        <v>25</v>
      </c>
      <c r="X28" s="288">
        <f t="shared" si="3"/>
        <v>49.515882452862236</v>
      </c>
      <c r="Y28" s="528"/>
      <c r="Z28" s="529"/>
      <c r="AA28" s="248" t="s">
        <v>167</v>
      </c>
    </row>
    <row r="29" spans="1:27" ht="90" x14ac:dyDescent="0.2">
      <c r="A29" s="267"/>
      <c r="B29" s="298" t="s">
        <v>122</v>
      </c>
      <c r="C29" s="299" t="s">
        <v>186</v>
      </c>
      <c r="D29" s="267" t="s">
        <v>84</v>
      </c>
      <c r="E29" s="269">
        <f>AVERAGE(E30:E32)</f>
        <v>337</v>
      </c>
      <c r="F29" s="300">
        <f>F30+F31+F32</f>
        <v>710319000</v>
      </c>
      <c r="G29" s="269"/>
      <c r="H29" s="300"/>
      <c r="I29" s="269">
        <f>AVERAGE(I30:I32)</f>
        <v>337</v>
      </c>
      <c r="J29" s="300">
        <f>J30+J31+J32</f>
        <v>141860000</v>
      </c>
      <c r="K29" s="269">
        <f>AVERAGE(K30:K32)</f>
        <v>339.66666666666669</v>
      </c>
      <c r="L29" s="300">
        <f>L30+L31+L32</f>
        <v>137599500</v>
      </c>
      <c r="M29" s="269">
        <f>AVERAGE(M30:M32)</f>
        <v>3.3333333333333335</v>
      </c>
      <c r="N29" s="300">
        <f>N30+N31+N32</f>
        <v>24927268</v>
      </c>
      <c r="O29" s="268"/>
      <c r="P29" s="300"/>
      <c r="Q29" s="268"/>
      <c r="R29" s="300"/>
      <c r="S29" s="268"/>
      <c r="T29" s="300"/>
      <c r="U29" s="270">
        <f t="shared" si="0"/>
        <v>3.3333333333333335</v>
      </c>
      <c r="V29" s="271">
        <f t="shared" si="1"/>
        <v>24927268</v>
      </c>
      <c r="W29" s="270">
        <f t="shared" si="2"/>
        <v>0.98911968348170143</v>
      </c>
      <c r="X29" s="272">
        <f t="shared" si="3"/>
        <v>18.115812920831832</v>
      </c>
      <c r="Y29" s="528"/>
      <c r="Z29" s="529"/>
      <c r="AA29" s="118"/>
    </row>
    <row r="30" spans="1:27" s="97" customFormat="1" ht="36" x14ac:dyDescent="0.2">
      <c r="A30" s="273">
        <v>1</v>
      </c>
      <c r="B30" s="274" t="s">
        <v>37</v>
      </c>
      <c r="C30" s="275" t="s">
        <v>73</v>
      </c>
      <c r="D30" s="273" t="s">
        <v>77</v>
      </c>
      <c r="E30" s="331">
        <v>1000</v>
      </c>
      <c r="F30" s="332">
        <v>32000000</v>
      </c>
      <c r="G30" s="278"/>
      <c r="H30" s="332"/>
      <c r="I30" s="333">
        <v>1000</v>
      </c>
      <c r="J30" s="334">
        <v>7000000</v>
      </c>
      <c r="K30" s="333">
        <v>1000</v>
      </c>
      <c r="L30" s="334">
        <v>4162000</v>
      </c>
      <c r="M30" s="343">
        <v>0</v>
      </c>
      <c r="N30" s="336">
        <v>0</v>
      </c>
      <c r="O30" s="339"/>
      <c r="P30" s="344"/>
      <c r="Q30" s="345"/>
      <c r="R30" s="346"/>
      <c r="S30" s="341"/>
      <c r="T30" s="347"/>
      <c r="U30" s="286">
        <f t="shared" si="0"/>
        <v>0</v>
      </c>
      <c r="V30" s="287">
        <f t="shared" si="1"/>
        <v>0</v>
      </c>
      <c r="W30" s="286">
        <f t="shared" si="2"/>
        <v>0</v>
      </c>
      <c r="X30" s="288">
        <f t="shared" si="3"/>
        <v>0</v>
      </c>
      <c r="Y30" s="528"/>
      <c r="Z30" s="529"/>
      <c r="AA30" s="3"/>
    </row>
    <row r="31" spans="1:27" s="97" customFormat="1" ht="54" x14ac:dyDescent="0.2">
      <c r="A31" s="273">
        <v>2</v>
      </c>
      <c r="B31" s="274" t="s">
        <v>38</v>
      </c>
      <c r="C31" s="275" t="s">
        <v>231</v>
      </c>
      <c r="D31" s="273" t="s">
        <v>160</v>
      </c>
      <c r="E31" s="292">
        <v>4</v>
      </c>
      <c r="F31" s="278">
        <v>179459000</v>
      </c>
      <c r="G31" s="278"/>
      <c r="H31" s="278"/>
      <c r="I31" s="289">
        <v>4</v>
      </c>
      <c r="J31" s="305">
        <v>36000000</v>
      </c>
      <c r="K31" s="289">
        <v>12</v>
      </c>
      <c r="L31" s="305">
        <v>31800000</v>
      </c>
      <c r="M31" s="306">
        <v>3</v>
      </c>
      <c r="N31" s="348">
        <v>4029588</v>
      </c>
      <c r="O31" s="293"/>
      <c r="P31" s="295"/>
      <c r="Q31" s="293"/>
      <c r="R31" s="296"/>
      <c r="S31" s="307"/>
      <c r="T31" s="297"/>
      <c r="U31" s="286">
        <f t="shared" si="0"/>
        <v>3</v>
      </c>
      <c r="V31" s="287">
        <f t="shared" si="1"/>
        <v>4029588</v>
      </c>
      <c r="W31" s="286">
        <f t="shared" si="2"/>
        <v>75</v>
      </c>
      <c r="X31" s="288">
        <f t="shared" si="3"/>
        <v>12.67166037735849</v>
      </c>
      <c r="Y31" s="528"/>
      <c r="Z31" s="529"/>
      <c r="AA31" s="3"/>
    </row>
    <row r="32" spans="1:27" s="97" customFormat="1" ht="36" x14ac:dyDescent="0.2">
      <c r="A32" s="273">
        <v>3</v>
      </c>
      <c r="B32" s="274" t="s">
        <v>39</v>
      </c>
      <c r="C32" s="349" t="s">
        <v>232</v>
      </c>
      <c r="D32" s="273" t="s">
        <v>79</v>
      </c>
      <c r="E32" s="292">
        <v>7</v>
      </c>
      <c r="F32" s="278">
        <v>498860000</v>
      </c>
      <c r="G32" s="278"/>
      <c r="H32" s="278"/>
      <c r="I32" s="292">
        <v>7</v>
      </c>
      <c r="J32" s="305">
        <v>98860000</v>
      </c>
      <c r="K32" s="292">
        <v>7</v>
      </c>
      <c r="L32" s="305">
        <v>101637500</v>
      </c>
      <c r="M32" s="306">
        <v>7</v>
      </c>
      <c r="N32" s="348">
        <v>20897680</v>
      </c>
      <c r="O32" s="293"/>
      <c r="P32" s="295"/>
      <c r="Q32" s="293"/>
      <c r="R32" s="296"/>
      <c r="S32" s="293"/>
      <c r="T32" s="297"/>
      <c r="U32" s="286">
        <f t="shared" si="0"/>
        <v>7</v>
      </c>
      <c r="V32" s="287">
        <f t="shared" si="1"/>
        <v>20897680</v>
      </c>
      <c r="W32" s="286">
        <f t="shared" si="2"/>
        <v>100</v>
      </c>
      <c r="X32" s="288">
        <f t="shared" si="3"/>
        <v>20.56099372770877</v>
      </c>
      <c r="Y32" s="528"/>
      <c r="Z32" s="529"/>
      <c r="AA32" s="3"/>
    </row>
    <row r="33" spans="1:27" ht="72" x14ac:dyDescent="0.2">
      <c r="A33" s="267"/>
      <c r="B33" s="298" t="s">
        <v>88</v>
      </c>
      <c r="C33" s="318" t="s">
        <v>187</v>
      </c>
      <c r="D33" s="267" t="s">
        <v>84</v>
      </c>
      <c r="E33" s="269">
        <f>AVERAGE(E34:E38)</f>
        <v>15.8</v>
      </c>
      <c r="F33" s="300">
        <f>SUM(F34:F38)</f>
        <v>225500000</v>
      </c>
      <c r="G33" s="269"/>
      <c r="H33" s="300"/>
      <c r="I33" s="269">
        <f>AVERAGE(I34:I38)</f>
        <v>10.8</v>
      </c>
      <c r="J33" s="300">
        <f>SUM(J34:J38)</f>
        <v>39500000</v>
      </c>
      <c r="K33" s="269">
        <f>AVERAGE(K34:K38)</f>
        <v>8</v>
      </c>
      <c r="L33" s="300">
        <f>SUM(L34:L38)</f>
        <v>33989000</v>
      </c>
      <c r="M33" s="269">
        <f>AVERAGE(M34:M38)</f>
        <v>0</v>
      </c>
      <c r="N33" s="300">
        <f>SUM(N34:N38)</f>
        <v>0</v>
      </c>
      <c r="O33" s="268"/>
      <c r="P33" s="300"/>
      <c r="Q33" s="268"/>
      <c r="R33" s="300"/>
      <c r="S33" s="268"/>
      <c r="T33" s="300"/>
      <c r="U33" s="270">
        <f t="shared" si="0"/>
        <v>0</v>
      </c>
      <c r="V33" s="271">
        <f t="shared" si="1"/>
        <v>0</v>
      </c>
      <c r="W33" s="270">
        <f t="shared" si="2"/>
        <v>0</v>
      </c>
      <c r="X33" s="272">
        <f t="shared" si="3"/>
        <v>0</v>
      </c>
      <c r="Y33" s="528"/>
      <c r="Z33" s="529"/>
      <c r="AA33" s="119"/>
    </row>
    <row r="34" spans="1:27" s="47" customFormat="1" ht="90" x14ac:dyDescent="0.2">
      <c r="A34" s="273">
        <v>1</v>
      </c>
      <c r="B34" s="274" t="s">
        <v>40</v>
      </c>
      <c r="C34" s="275" t="s">
        <v>62</v>
      </c>
      <c r="D34" s="276" t="s">
        <v>76</v>
      </c>
      <c r="E34" s="292">
        <v>8</v>
      </c>
      <c r="F34" s="278">
        <v>95000000</v>
      </c>
      <c r="G34" s="278"/>
      <c r="H34" s="278"/>
      <c r="I34" s="292">
        <v>8</v>
      </c>
      <c r="J34" s="305">
        <v>20000000</v>
      </c>
      <c r="K34" s="292">
        <v>8</v>
      </c>
      <c r="L34" s="305">
        <v>18414000</v>
      </c>
      <c r="M34" s="317">
        <v>0</v>
      </c>
      <c r="N34" s="350">
        <v>0</v>
      </c>
      <c r="O34" s="317"/>
      <c r="P34" s="295"/>
      <c r="Q34" s="317"/>
      <c r="R34" s="351"/>
      <c r="S34" s="306"/>
      <c r="T34" s="315"/>
      <c r="U34" s="286">
        <f t="shared" si="0"/>
        <v>0</v>
      </c>
      <c r="V34" s="287">
        <f t="shared" si="1"/>
        <v>0</v>
      </c>
      <c r="W34" s="286">
        <f t="shared" si="2"/>
        <v>0</v>
      </c>
      <c r="X34" s="288">
        <f t="shared" si="3"/>
        <v>0</v>
      </c>
      <c r="Y34" s="528"/>
      <c r="Z34" s="529"/>
      <c r="AA34" s="3"/>
    </row>
    <row r="35" spans="1:27" s="47" customFormat="1" ht="36" x14ac:dyDescent="0.2">
      <c r="A35" s="273">
        <v>2</v>
      </c>
      <c r="B35" s="274" t="s">
        <v>136</v>
      </c>
      <c r="C35" s="275" t="s">
        <v>147</v>
      </c>
      <c r="D35" s="276" t="s">
        <v>76</v>
      </c>
      <c r="E35" s="292">
        <v>30</v>
      </c>
      <c r="F35" s="278">
        <v>13000000</v>
      </c>
      <c r="G35" s="278"/>
      <c r="H35" s="278"/>
      <c r="I35" s="289">
        <v>30</v>
      </c>
      <c r="J35" s="305">
        <v>2000000</v>
      </c>
      <c r="K35" s="289">
        <v>11</v>
      </c>
      <c r="L35" s="305">
        <v>1525000</v>
      </c>
      <c r="M35" s="317">
        <v>0</v>
      </c>
      <c r="N35" s="350">
        <v>0</v>
      </c>
      <c r="O35" s="317"/>
      <c r="P35" s="295"/>
      <c r="Q35" s="317"/>
      <c r="R35" s="351"/>
      <c r="S35" s="306"/>
      <c r="T35" s="315"/>
      <c r="U35" s="286">
        <f t="shared" si="0"/>
        <v>0</v>
      </c>
      <c r="V35" s="287">
        <f t="shared" si="1"/>
        <v>0</v>
      </c>
      <c r="W35" s="286">
        <f t="shared" si="2"/>
        <v>0</v>
      </c>
      <c r="X35" s="288">
        <f t="shared" si="3"/>
        <v>0</v>
      </c>
      <c r="Y35" s="528"/>
      <c r="Z35" s="529"/>
      <c r="AA35" s="3"/>
    </row>
    <row r="36" spans="1:27" s="47" customFormat="1" ht="36" x14ac:dyDescent="0.2">
      <c r="A36" s="273">
        <v>3</v>
      </c>
      <c r="B36" s="274" t="s">
        <v>142</v>
      </c>
      <c r="C36" s="275" t="s">
        <v>148</v>
      </c>
      <c r="D36" s="276" t="s">
        <v>76</v>
      </c>
      <c r="E36" s="292">
        <v>10</v>
      </c>
      <c r="F36" s="278">
        <v>35000000</v>
      </c>
      <c r="G36" s="278"/>
      <c r="H36" s="278"/>
      <c r="I36" s="292">
        <v>10</v>
      </c>
      <c r="J36" s="305">
        <v>7500000</v>
      </c>
      <c r="K36" s="292">
        <v>10</v>
      </c>
      <c r="L36" s="305">
        <v>9170000</v>
      </c>
      <c r="M36" s="317">
        <v>0</v>
      </c>
      <c r="N36" s="350">
        <v>0</v>
      </c>
      <c r="O36" s="317"/>
      <c r="P36" s="295"/>
      <c r="Q36" s="317"/>
      <c r="R36" s="351"/>
      <c r="S36" s="306"/>
      <c r="T36" s="315"/>
      <c r="U36" s="286">
        <f t="shared" si="0"/>
        <v>0</v>
      </c>
      <c r="V36" s="287">
        <f t="shared" si="1"/>
        <v>0</v>
      </c>
      <c r="W36" s="286">
        <f t="shared" si="2"/>
        <v>0</v>
      </c>
      <c r="X36" s="288">
        <f t="shared" si="3"/>
        <v>0</v>
      </c>
      <c r="Y36" s="528"/>
      <c r="Z36" s="529"/>
      <c r="AA36" s="3"/>
    </row>
    <row r="37" spans="1:27" s="47" customFormat="1" ht="72" x14ac:dyDescent="0.2">
      <c r="A37" s="273">
        <v>4</v>
      </c>
      <c r="B37" s="303" t="s">
        <v>188</v>
      </c>
      <c r="C37" s="275" t="s">
        <v>189</v>
      </c>
      <c r="D37" s="276" t="s">
        <v>76</v>
      </c>
      <c r="E37" s="292">
        <v>1</v>
      </c>
      <c r="F37" s="278">
        <v>45000000</v>
      </c>
      <c r="G37" s="278"/>
      <c r="H37" s="278"/>
      <c r="I37" s="292">
        <v>3</v>
      </c>
      <c r="J37" s="305">
        <v>5000000</v>
      </c>
      <c r="K37" s="292">
        <v>3</v>
      </c>
      <c r="L37" s="305">
        <v>4880000</v>
      </c>
      <c r="M37" s="293">
        <v>0</v>
      </c>
      <c r="N37" s="348">
        <v>0</v>
      </c>
      <c r="O37" s="293"/>
      <c r="P37" s="348"/>
      <c r="Q37" s="293"/>
      <c r="R37" s="296"/>
      <c r="S37" s="306"/>
      <c r="T37" s="315"/>
      <c r="U37" s="286">
        <f t="shared" ref="U37" si="4">M37+O37+Q37+S37</f>
        <v>0</v>
      </c>
      <c r="V37" s="287">
        <f t="shared" ref="V37" si="5">N37+P37+R37+T37</f>
        <v>0</v>
      </c>
      <c r="W37" s="286">
        <f t="shared" ref="W37" si="6">U37/I37*100</f>
        <v>0</v>
      </c>
      <c r="X37" s="288">
        <f t="shared" ref="X37" si="7">V37/L37*100</f>
        <v>0</v>
      </c>
      <c r="Y37" s="528"/>
      <c r="Z37" s="529"/>
      <c r="AA37" s="3"/>
    </row>
    <row r="38" spans="1:27" ht="90" x14ac:dyDescent="0.2">
      <c r="A38" s="273">
        <v>5</v>
      </c>
      <c r="B38" s="303" t="s">
        <v>41</v>
      </c>
      <c r="C38" s="275" t="s">
        <v>63</v>
      </c>
      <c r="D38" s="276" t="s">
        <v>76</v>
      </c>
      <c r="E38" s="292">
        <v>30</v>
      </c>
      <c r="F38" s="278">
        <v>37500000</v>
      </c>
      <c r="G38" s="278"/>
      <c r="H38" s="278"/>
      <c r="I38" s="292">
        <v>3</v>
      </c>
      <c r="J38" s="305">
        <v>5000000</v>
      </c>
      <c r="K38" s="292"/>
      <c r="L38" s="496" t="s">
        <v>228</v>
      </c>
      <c r="M38" s="293">
        <v>0</v>
      </c>
      <c r="N38" s="348">
        <v>0</v>
      </c>
      <c r="O38" s="293"/>
      <c r="P38" s="348"/>
      <c r="Q38" s="293"/>
      <c r="R38" s="296"/>
      <c r="S38" s="306"/>
      <c r="T38" s="315"/>
      <c r="U38" s="286">
        <f t="shared" si="0"/>
        <v>0</v>
      </c>
      <c r="V38" s="287">
        <f t="shared" si="1"/>
        <v>0</v>
      </c>
      <c r="W38" s="286">
        <f t="shared" si="2"/>
        <v>0</v>
      </c>
      <c r="X38" s="288">
        <v>0</v>
      </c>
      <c r="Y38" s="528"/>
      <c r="Z38" s="529"/>
      <c r="AA38" s="3"/>
    </row>
    <row r="39" spans="1:27" ht="18" x14ac:dyDescent="0.2">
      <c r="A39" s="530" t="s">
        <v>19</v>
      </c>
      <c r="B39" s="530"/>
      <c r="C39" s="530"/>
      <c r="D39" s="530"/>
      <c r="E39" s="530"/>
      <c r="F39" s="530"/>
      <c r="G39" s="530"/>
      <c r="H39" s="530"/>
      <c r="I39" s="530"/>
      <c r="J39" s="530"/>
      <c r="K39" s="530"/>
      <c r="L39" s="530"/>
      <c r="M39" s="530"/>
      <c r="N39" s="530"/>
      <c r="O39" s="530"/>
      <c r="P39" s="530"/>
      <c r="Q39" s="530"/>
      <c r="R39" s="530"/>
      <c r="S39" s="530"/>
      <c r="T39" s="530"/>
      <c r="U39" s="530"/>
      <c r="V39" s="530"/>
      <c r="W39" s="353">
        <f>AVERAGE(W38,W36,W37,W35,W34,W32,W31,W30,W28,W27,W25,W24,W23,W22,W21,W20,W17,W18,W16,W15,W13,W12)</f>
        <v>120.98412698412699</v>
      </c>
      <c r="X39" s="353">
        <f>AVERAGE(X38,X36,X37,X35,X34,X32,X31,X30,X28,X27,X25,X24,X23,X22,X21,X20,X17,X18,X16,X15,X13,X12)</f>
        <v>11.024027947407538</v>
      </c>
      <c r="Y39" s="528"/>
      <c r="Z39" s="529"/>
      <c r="AA39" s="3"/>
    </row>
    <row r="40" spans="1:27" ht="18" x14ac:dyDescent="0.2">
      <c r="A40" s="530" t="s">
        <v>20</v>
      </c>
      <c r="B40" s="530"/>
      <c r="C40" s="530"/>
      <c r="D40" s="530"/>
      <c r="E40" s="530"/>
      <c r="F40" s="530"/>
      <c r="G40" s="530"/>
      <c r="H40" s="530"/>
      <c r="I40" s="530"/>
      <c r="J40" s="530"/>
      <c r="K40" s="530"/>
      <c r="L40" s="530"/>
      <c r="M40" s="530"/>
      <c r="N40" s="530"/>
      <c r="O40" s="530"/>
      <c r="P40" s="530"/>
      <c r="Q40" s="530"/>
      <c r="R40" s="530"/>
      <c r="S40" s="530"/>
      <c r="T40" s="530"/>
      <c r="U40" s="530"/>
      <c r="V40" s="530"/>
      <c r="W40" s="354" t="s">
        <v>104</v>
      </c>
      <c r="X40" s="355" t="s">
        <v>165</v>
      </c>
      <c r="Y40" s="528"/>
      <c r="Z40" s="529"/>
      <c r="AA40" s="3"/>
    </row>
    <row r="41" spans="1:27" ht="18" x14ac:dyDescent="0.2">
      <c r="A41" s="534" t="s">
        <v>226</v>
      </c>
      <c r="B41" s="534"/>
      <c r="C41" s="534"/>
      <c r="D41" s="534"/>
      <c r="E41" s="534"/>
      <c r="F41" s="534"/>
      <c r="G41" s="534"/>
      <c r="H41" s="534"/>
      <c r="I41" s="534"/>
      <c r="J41" s="534"/>
      <c r="K41" s="534"/>
      <c r="L41" s="534"/>
      <c r="M41" s="534"/>
      <c r="N41" s="534"/>
      <c r="O41" s="534"/>
      <c r="P41" s="534"/>
      <c r="Q41" s="534"/>
      <c r="R41" s="534"/>
      <c r="S41" s="534"/>
      <c r="T41" s="534"/>
      <c r="U41" s="534"/>
      <c r="V41" s="534"/>
      <c r="W41" s="534"/>
      <c r="X41" s="534"/>
      <c r="Y41" s="3"/>
      <c r="Z41" s="3"/>
      <c r="AA41" s="3"/>
    </row>
    <row r="42" spans="1:27" ht="18" x14ac:dyDescent="0.2">
      <c r="A42" s="534" t="s">
        <v>227</v>
      </c>
      <c r="B42" s="534"/>
      <c r="C42" s="534"/>
      <c r="D42" s="534"/>
      <c r="E42" s="534"/>
      <c r="F42" s="534"/>
      <c r="G42" s="534"/>
      <c r="H42" s="534"/>
      <c r="I42" s="534"/>
      <c r="J42" s="534"/>
      <c r="K42" s="534"/>
      <c r="L42" s="534"/>
      <c r="M42" s="534"/>
      <c r="N42" s="534"/>
      <c r="O42" s="534"/>
      <c r="P42" s="534"/>
      <c r="Q42" s="534"/>
      <c r="R42" s="534"/>
      <c r="S42" s="534"/>
      <c r="T42" s="534"/>
      <c r="U42" s="534"/>
      <c r="V42" s="534"/>
      <c r="W42" s="534"/>
      <c r="X42" s="534"/>
      <c r="Y42" s="3"/>
      <c r="Z42" s="3"/>
      <c r="AA42" s="3"/>
    </row>
    <row r="43" spans="1:27" ht="72" x14ac:dyDescent="0.2">
      <c r="A43" s="356" t="s">
        <v>16</v>
      </c>
      <c r="B43" s="256" t="s">
        <v>138</v>
      </c>
      <c r="C43" s="256" t="s">
        <v>168</v>
      </c>
      <c r="D43" s="357" t="s">
        <v>84</v>
      </c>
      <c r="E43" s="357">
        <f>AVERAGE(E44)</f>
        <v>3</v>
      </c>
      <c r="F43" s="358">
        <f>SUM(F45:F46)</f>
        <v>53974000</v>
      </c>
      <c r="G43" s="357"/>
      <c r="H43" s="358"/>
      <c r="I43" s="357">
        <f>AVERAGE(I44)</f>
        <v>3</v>
      </c>
      <c r="J43" s="358">
        <f>J44</f>
        <v>10055000</v>
      </c>
      <c r="K43" s="357">
        <f>AVERAGE(K44)</f>
        <v>3</v>
      </c>
      <c r="L43" s="358">
        <f>L44</f>
        <v>3119000</v>
      </c>
      <c r="M43" s="357">
        <f>AVERAGE(M44)</f>
        <v>0</v>
      </c>
      <c r="N43" s="259">
        <f>N44</f>
        <v>0</v>
      </c>
      <c r="O43" s="260"/>
      <c r="P43" s="259"/>
      <c r="Q43" s="260"/>
      <c r="R43" s="259"/>
      <c r="S43" s="260"/>
      <c r="T43" s="259"/>
      <c r="U43" s="260">
        <f t="shared" ref="U43:V45" si="8">M43+O43+Q43+S43</f>
        <v>0</v>
      </c>
      <c r="V43" s="259">
        <f t="shared" si="8"/>
        <v>0</v>
      </c>
      <c r="W43" s="359">
        <f>U43/K43*100</f>
        <v>0</v>
      </c>
      <c r="X43" s="360">
        <f>V43/J43*100</f>
        <v>0</v>
      </c>
      <c r="Y43" s="3"/>
      <c r="Z43" s="3"/>
      <c r="AA43" s="3"/>
    </row>
    <row r="44" spans="1:27" s="3" customFormat="1" ht="90" x14ac:dyDescent="0.2">
      <c r="A44" s="361"/>
      <c r="B44" s="362" t="s">
        <v>139</v>
      </c>
      <c r="C44" s="362" t="s">
        <v>190</v>
      </c>
      <c r="D44" s="363" t="s">
        <v>84</v>
      </c>
      <c r="E44" s="267">
        <f>AVERAGE(E45)</f>
        <v>3</v>
      </c>
      <c r="F44" s="270">
        <f>F45</f>
        <v>53974000</v>
      </c>
      <c r="G44" s="267"/>
      <c r="H44" s="270"/>
      <c r="I44" s="267">
        <f>AVERAGE(I45)</f>
        <v>3</v>
      </c>
      <c r="J44" s="270">
        <f>J45</f>
        <v>10055000</v>
      </c>
      <c r="K44" s="267">
        <f>AVERAGE(K45)</f>
        <v>3</v>
      </c>
      <c r="L44" s="270">
        <f>L45</f>
        <v>3119000</v>
      </c>
      <c r="M44" s="267">
        <f>AVERAGE(M45)</f>
        <v>0</v>
      </c>
      <c r="N44" s="268">
        <f>N45</f>
        <v>0</v>
      </c>
      <c r="O44" s="268"/>
      <c r="P44" s="268"/>
      <c r="Q44" s="268"/>
      <c r="R44" s="268"/>
      <c r="S44" s="268"/>
      <c r="T44" s="268"/>
      <c r="U44" s="364">
        <f t="shared" si="8"/>
        <v>0</v>
      </c>
      <c r="V44" s="364">
        <f t="shared" si="8"/>
        <v>0</v>
      </c>
      <c r="W44" s="365">
        <f>U44/K44*100</f>
        <v>0</v>
      </c>
      <c r="X44" s="366">
        <f>V44/J44*100</f>
        <v>0</v>
      </c>
    </row>
    <row r="45" spans="1:27" s="47" customFormat="1" ht="72" x14ac:dyDescent="0.2">
      <c r="A45" s="273">
        <v>1</v>
      </c>
      <c r="B45" s="274" t="s">
        <v>140</v>
      </c>
      <c r="C45" s="349" t="s">
        <v>149</v>
      </c>
      <c r="D45" s="273" t="s">
        <v>75</v>
      </c>
      <c r="E45" s="367">
        <v>3</v>
      </c>
      <c r="F45" s="368">
        <v>53974000</v>
      </c>
      <c r="G45" s="368"/>
      <c r="H45" s="368"/>
      <c r="I45" s="273">
        <v>3</v>
      </c>
      <c r="J45" s="369">
        <v>10055000</v>
      </c>
      <c r="K45" s="273">
        <v>3</v>
      </c>
      <c r="L45" s="369">
        <v>3119000</v>
      </c>
      <c r="M45" s="302">
        <v>0</v>
      </c>
      <c r="N45" s="348">
        <v>0</v>
      </c>
      <c r="O45" s="281"/>
      <c r="P45" s="369"/>
      <c r="Q45" s="370"/>
      <c r="R45" s="371"/>
      <c r="S45" s="370"/>
      <c r="T45" s="372"/>
      <c r="U45" s="373">
        <f t="shared" si="8"/>
        <v>0</v>
      </c>
      <c r="V45" s="373">
        <f t="shared" si="8"/>
        <v>0</v>
      </c>
      <c r="W45" s="374">
        <f>U45/K45*100</f>
        <v>0</v>
      </c>
      <c r="X45" s="375">
        <f>V45/J45*100</f>
        <v>0</v>
      </c>
      <c r="Y45" s="3"/>
      <c r="Z45" s="3"/>
      <c r="AA45" s="3"/>
    </row>
    <row r="46" spans="1:27" ht="18" x14ac:dyDescent="0.2">
      <c r="A46" s="535">
        <v>0</v>
      </c>
      <c r="B46" s="536"/>
      <c r="C46" s="536"/>
      <c r="D46" s="536"/>
      <c r="E46" s="536"/>
      <c r="F46" s="536"/>
      <c r="G46" s="536"/>
      <c r="H46" s="536"/>
      <c r="I46" s="536"/>
      <c r="J46" s="536"/>
      <c r="K46" s="536"/>
      <c r="L46" s="536"/>
      <c r="M46" s="536"/>
      <c r="N46" s="536"/>
      <c r="O46" s="536"/>
      <c r="P46" s="536"/>
      <c r="Q46" s="536"/>
      <c r="R46" s="536"/>
      <c r="S46" s="536"/>
      <c r="T46" s="536"/>
      <c r="U46" s="536"/>
      <c r="V46" s="537"/>
      <c r="W46" s="376">
        <f>AVERAGE(W45)</f>
        <v>0</v>
      </c>
      <c r="X46" s="376">
        <f>AVERAGE(X45)</f>
        <v>0</v>
      </c>
      <c r="Y46" s="3"/>
      <c r="Z46" s="3"/>
      <c r="AA46" s="3"/>
    </row>
    <row r="47" spans="1:27" ht="18" x14ac:dyDescent="0.2">
      <c r="A47" s="535" t="s">
        <v>20</v>
      </c>
      <c r="B47" s="536"/>
      <c r="C47" s="536"/>
      <c r="D47" s="536"/>
      <c r="E47" s="536"/>
      <c r="F47" s="536"/>
      <c r="G47" s="536"/>
      <c r="H47" s="536"/>
      <c r="I47" s="536"/>
      <c r="J47" s="536"/>
      <c r="K47" s="536"/>
      <c r="L47" s="536"/>
      <c r="M47" s="536"/>
      <c r="N47" s="536"/>
      <c r="O47" s="536"/>
      <c r="P47" s="536"/>
      <c r="Q47" s="536"/>
      <c r="R47" s="536"/>
      <c r="S47" s="536"/>
      <c r="T47" s="536"/>
      <c r="U47" s="536"/>
      <c r="V47" s="537"/>
      <c r="W47" s="354" t="s">
        <v>166</v>
      </c>
      <c r="X47" s="355" t="s">
        <v>166</v>
      </c>
      <c r="Y47" s="3"/>
      <c r="Z47" s="3"/>
      <c r="AA47" s="3"/>
    </row>
    <row r="48" spans="1:27" ht="18" x14ac:dyDescent="0.2">
      <c r="A48" s="524" t="s">
        <v>226</v>
      </c>
      <c r="B48" s="525"/>
      <c r="C48" s="525"/>
      <c r="D48" s="525"/>
      <c r="E48" s="525"/>
      <c r="F48" s="525"/>
      <c r="G48" s="525"/>
      <c r="H48" s="525"/>
      <c r="I48" s="525"/>
      <c r="J48" s="525"/>
      <c r="K48" s="525"/>
      <c r="L48" s="525"/>
      <c r="M48" s="525"/>
      <c r="N48" s="525"/>
      <c r="O48" s="525"/>
      <c r="P48" s="525"/>
      <c r="Q48" s="525"/>
      <c r="R48" s="525"/>
      <c r="S48" s="525"/>
      <c r="T48" s="525"/>
      <c r="U48" s="525"/>
      <c r="V48" s="525"/>
      <c r="W48" s="525"/>
      <c r="X48" s="526"/>
      <c r="Y48" s="3"/>
      <c r="Z48" s="3"/>
      <c r="AA48" s="3"/>
    </row>
    <row r="49" spans="1:27" ht="18" x14ac:dyDescent="0.2">
      <c r="A49" s="524" t="s">
        <v>227</v>
      </c>
      <c r="B49" s="525"/>
      <c r="C49" s="525"/>
      <c r="D49" s="525"/>
      <c r="E49" s="525"/>
      <c r="F49" s="525"/>
      <c r="G49" s="525"/>
      <c r="H49" s="525"/>
      <c r="I49" s="525"/>
      <c r="J49" s="525"/>
      <c r="K49" s="525"/>
      <c r="L49" s="525"/>
      <c r="M49" s="525"/>
      <c r="N49" s="525"/>
      <c r="O49" s="525"/>
      <c r="P49" s="525"/>
      <c r="Q49" s="525"/>
      <c r="R49" s="525"/>
      <c r="S49" s="525"/>
      <c r="T49" s="525"/>
      <c r="U49" s="525"/>
      <c r="V49" s="525"/>
      <c r="W49" s="525"/>
      <c r="X49" s="526"/>
      <c r="Y49" s="3"/>
      <c r="Z49" s="3"/>
      <c r="AA49" s="3"/>
    </row>
    <row r="50" spans="1:27" ht="54" x14ac:dyDescent="0.2">
      <c r="A50" s="254" t="s">
        <v>2</v>
      </c>
      <c r="B50" s="255" t="s">
        <v>42</v>
      </c>
      <c r="C50" s="255" t="s">
        <v>81</v>
      </c>
      <c r="D50" s="257" t="s">
        <v>84</v>
      </c>
      <c r="E50" s="357">
        <f>AVERAGE(E51)</f>
        <v>20</v>
      </c>
      <c r="F50" s="259">
        <f>F51</f>
        <v>1353485000</v>
      </c>
      <c r="G50" s="357"/>
      <c r="H50" s="259"/>
      <c r="I50" s="357">
        <f>AVERAGE(I51)</f>
        <v>20</v>
      </c>
      <c r="J50" s="259">
        <f>J51</f>
        <v>253034000</v>
      </c>
      <c r="K50" s="357">
        <f>AVERAGE(K51)</f>
        <v>20</v>
      </c>
      <c r="L50" s="259">
        <f>L51</f>
        <v>62956500</v>
      </c>
      <c r="M50" s="357">
        <f>AVERAGE(M51)</f>
        <v>11.5</v>
      </c>
      <c r="N50" s="259">
        <f>N51</f>
        <v>15848800</v>
      </c>
      <c r="O50" s="260"/>
      <c r="P50" s="259"/>
      <c r="Q50" s="260"/>
      <c r="R50" s="259"/>
      <c r="S50" s="260"/>
      <c r="T50" s="259"/>
      <c r="U50" s="377">
        <f t="shared" ref="U50:V53" si="9">M50+O50+Q50+S50</f>
        <v>11.5</v>
      </c>
      <c r="V50" s="377">
        <f t="shared" si="9"/>
        <v>15848800</v>
      </c>
      <c r="W50" s="359">
        <f>U50/K50*100</f>
        <v>57.499999999999993</v>
      </c>
      <c r="X50" s="360">
        <f>V50/J50*100</f>
        <v>6.263506090090659</v>
      </c>
      <c r="Y50" s="3"/>
      <c r="Z50" s="3"/>
      <c r="AA50" s="3"/>
    </row>
    <row r="51" spans="1:27" s="3" customFormat="1" ht="72" x14ac:dyDescent="0.2">
      <c r="A51" s="378"/>
      <c r="B51" s="264" t="s">
        <v>89</v>
      </c>
      <c r="C51" s="379" t="s">
        <v>191</v>
      </c>
      <c r="D51" s="380" t="s">
        <v>84</v>
      </c>
      <c r="E51" s="267">
        <f>AVERAGE(E52:E53)</f>
        <v>20</v>
      </c>
      <c r="F51" s="268">
        <f>F52+F53</f>
        <v>1353485000</v>
      </c>
      <c r="G51" s="267"/>
      <c r="H51" s="268"/>
      <c r="I51" s="267">
        <f>AVERAGE(I52:I53)</f>
        <v>20</v>
      </c>
      <c r="J51" s="268">
        <f>J52+J53</f>
        <v>253034000</v>
      </c>
      <c r="K51" s="267">
        <f>AVERAGE(K52:K53)</f>
        <v>20</v>
      </c>
      <c r="L51" s="268">
        <f>L52+L53</f>
        <v>62956500</v>
      </c>
      <c r="M51" s="267">
        <f>AVERAGE(M52:M53)</f>
        <v>11.5</v>
      </c>
      <c r="N51" s="268">
        <f>N52+N53</f>
        <v>15848800</v>
      </c>
      <c r="O51" s="268"/>
      <c r="P51" s="268"/>
      <c r="Q51" s="268"/>
      <c r="R51" s="268"/>
      <c r="S51" s="268"/>
      <c r="T51" s="268"/>
      <c r="U51" s="364">
        <f t="shared" si="9"/>
        <v>11.5</v>
      </c>
      <c r="V51" s="364">
        <f t="shared" si="9"/>
        <v>15848800</v>
      </c>
      <c r="W51" s="365">
        <f>U51/K51*100</f>
        <v>57.499999999999993</v>
      </c>
      <c r="X51" s="366">
        <f>V51/J51*100</f>
        <v>6.263506090090659</v>
      </c>
    </row>
    <row r="52" spans="1:27" s="47" customFormat="1" ht="108" x14ac:dyDescent="0.2">
      <c r="A52" s="273">
        <v>1</v>
      </c>
      <c r="B52" s="274" t="s">
        <v>47</v>
      </c>
      <c r="C52" s="349" t="s">
        <v>192</v>
      </c>
      <c r="D52" s="273" t="s">
        <v>80</v>
      </c>
      <c r="E52" s="292">
        <v>20</v>
      </c>
      <c r="F52" s="278">
        <v>91400000</v>
      </c>
      <c r="G52" s="278"/>
      <c r="H52" s="278"/>
      <c r="I52" s="292">
        <v>20</v>
      </c>
      <c r="J52" s="369">
        <v>18200000</v>
      </c>
      <c r="K52" s="292">
        <v>20</v>
      </c>
      <c r="L52" s="369">
        <v>8350000</v>
      </c>
      <c r="M52" s="289">
        <v>20</v>
      </c>
      <c r="N52" s="348">
        <v>8348800</v>
      </c>
      <c r="O52" s="281"/>
      <c r="P52" s="369"/>
      <c r="Q52" s="370"/>
      <c r="R52" s="371"/>
      <c r="S52" s="370"/>
      <c r="T52" s="372"/>
      <c r="U52" s="373">
        <f t="shared" si="9"/>
        <v>20</v>
      </c>
      <c r="V52" s="373">
        <f t="shared" si="9"/>
        <v>8348800</v>
      </c>
      <c r="W52" s="374">
        <f>U52/K52*100</f>
        <v>100</v>
      </c>
      <c r="X52" s="375">
        <f>V52/J52*100</f>
        <v>45.872527472527473</v>
      </c>
      <c r="Y52" s="3"/>
      <c r="Z52" s="3"/>
      <c r="AA52" s="3"/>
    </row>
    <row r="53" spans="1:27" ht="72" x14ac:dyDescent="0.2">
      <c r="A53" s="273">
        <v>2</v>
      </c>
      <c r="B53" s="381" t="s">
        <v>48</v>
      </c>
      <c r="C53" s="349" t="s">
        <v>65</v>
      </c>
      <c r="D53" s="273" t="s">
        <v>80</v>
      </c>
      <c r="E53" s="292">
        <v>20</v>
      </c>
      <c r="F53" s="278">
        <v>1262085000</v>
      </c>
      <c r="G53" s="278"/>
      <c r="H53" s="278"/>
      <c r="I53" s="292">
        <v>20</v>
      </c>
      <c r="J53" s="305">
        <v>234834000</v>
      </c>
      <c r="K53" s="292">
        <v>20</v>
      </c>
      <c r="L53" s="305">
        <v>54606500</v>
      </c>
      <c r="M53" s="306">
        <v>3</v>
      </c>
      <c r="N53" s="382">
        <v>7500000</v>
      </c>
      <c r="O53" s="293"/>
      <c r="P53" s="295"/>
      <c r="Q53" s="293"/>
      <c r="R53" s="296"/>
      <c r="S53" s="293"/>
      <c r="T53" s="297"/>
      <c r="U53" s="373">
        <f t="shared" si="9"/>
        <v>3</v>
      </c>
      <c r="V53" s="373">
        <f t="shared" si="9"/>
        <v>7500000</v>
      </c>
      <c r="W53" s="374">
        <f>U53/K53*100</f>
        <v>15</v>
      </c>
      <c r="X53" s="375">
        <f>V53/J53*100</f>
        <v>3.1937453690692146</v>
      </c>
      <c r="Y53" s="3"/>
      <c r="Z53" s="3"/>
      <c r="AA53" s="3"/>
    </row>
    <row r="54" spans="1:27" ht="18" x14ac:dyDescent="0.2">
      <c r="A54" s="535" t="s">
        <v>19</v>
      </c>
      <c r="B54" s="536"/>
      <c r="C54" s="536"/>
      <c r="D54" s="536"/>
      <c r="E54" s="536"/>
      <c r="F54" s="536"/>
      <c r="G54" s="536"/>
      <c r="H54" s="536"/>
      <c r="I54" s="536"/>
      <c r="J54" s="536"/>
      <c r="K54" s="536"/>
      <c r="L54" s="536"/>
      <c r="M54" s="536"/>
      <c r="N54" s="536"/>
      <c r="O54" s="536"/>
      <c r="P54" s="536"/>
      <c r="Q54" s="536"/>
      <c r="R54" s="536"/>
      <c r="S54" s="536"/>
      <c r="T54" s="536"/>
      <c r="U54" s="536"/>
      <c r="V54" s="537"/>
      <c r="W54" s="383">
        <f>AVERAGE(W52:W53)</f>
        <v>57.5</v>
      </c>
      <c r="X54" s="383">
        <f>AVERAGE(X52:X53)</f>
        <v>24.533136420798343</v>
      </c>
      <c r="Y54" s="3"/>
      <c r="Z54" s="3"/>
      <c r="AA54" s="3"/>
    </row>
    <row r="55" spans="1:27" ht="18" x14ac:dyDescent="0.2">
      <c r="A55" s="535" t="s">
        <v>20</v>
      </c>
      <c r="B55" s="536"/>
      <c r="C55" s="536"/>
      <c r="D55" s="536"/>
      <c r="E55" s="536"/>
      <c r="F55" s="536"/>
      <c r="G55" s="536"/>
      <c r="H55" s="536"/>
      <c r="I55" s="536"/>
      <c r="J55" s="536"/>
      <c r="K55" s="536"/>
      <c r="L55" s="536"/>
      <c r="M55" s="536"/>
      <c r="N55" s="536"/>
      <c r="O55" s="536"/>
      <c r="P55" s="536"/>
      <c r="Q55" s="536"/>
      <c r="R55" s="536"/>
      <c r="S55" s="536"/>
      <c r="T55" s="536"/>
      <c r="U55" s="536"/>
      <c r="V55" s="537"/>
      <c r="W55" s="384" t="s">
        <v>104</v>
      </c>
      <c r="X55" s="355" t="s">
        <v>104</v>
      </c>
      <c r="Y55" s="3"/>
      <c r="Z55" s="3"/>
      <c r="AA55" s="3"/>
    </row>
    <row r="56" spans="1:27" ht="18" x14ac:dyDescent="0.2">
      <c r="A56" s="524" t="s">
        <v>226</v>
      </c>
      <c r="B56" s="525"/>
      <c r="C56" s="525"/>
      <c r="D56" s="525"/>
      <c r="E56" s="525"/>
      <c r="F56" s="525"/>
      <c r="G56" s="525"/>
      <c r="H56" s="525"/>
      <c r="I56" s="525"/>
      <c r="J56" s="525"/>
      <c r="K56" s="525"/>
      <c r="L56" s="525"/>
      <c r="M56" s="525"/>
      <c r="N56" s="525"/>
      <c r="O56" s="525"/>
      <c r="P56" s="525"/>
      <c r="Q56" s="525"/>
      <c r="R56" s="525"/>
      <c r="S56" s="525"/>
      <c r="T56" s="525"/>
      <c r="U56" s="525"/>
      <c r="V56" s="525"/>
      <c r="W56" s="525"/>
      <c r="X56" s="526"/>
      <c r="Y56" s="3"/>
      <c r="Z56" s="3"/>
      <c r="AA56" s="3"/>
    </row>
    <row r="57" spans="1:27" ht="18" x14ac:dyDescent="0.2">
      <c r="A57" s="524" t="s">
        <v>227</v>
      </c>
      <c r="B57" s="525"/>
      <c r="C57" s="525"/>
      <c r="D57" s="525"/>
      <c r="E57" s="525"/>
      <c r="F57" s="525"/>
      <c r="G57" s="525"/>
      <c r="H57" s="525"/>
      <c r="I57" s="525"/>
      <c r="J57" s="525"/>
      <c r="K57" s="525"/>
      <c r="L57" s="525"/>
      <c r="M57" s="525"/>
      <c r="N57" s="525"/>
      <c r="O57" s="525"/>
      <c r="P57" s="525"/>
      <c r="Q57" s="525"/>
      <c r="R57" s="525"/>
      <c r="S57" s="525"/>
      <c r="T57" s="525"/>
      <c r="U57" s="525"/>
      <c r="V57" s="525"/>
      <c r="W57" s="525"/>
      <c r="X57" s="526"/>
      <c r="Y57" s="3"/>
      <c r="Z57" s="3"/>
      <c r="AA57" s="3"/>
    </row>
    <row r="58" spans="1:27" ht="18" x14ac:dyDescent="0.25">
      <c r="A58" s="385"/>
      <c r="B58" s="385"/>
      <c r="C58" s="385"/>
      <c r="D58" s="385"/>
      <c r="E58" s="385"/>
      <c r="F58" s="385"/>
      <c r="G58" s="385"/>
      <c r="H58" s="385"/>
      <c r="I58" s="385"/>
      <c r="J58" s="386"/>
      <c r="K58" s="386"/>
      <c r="L58" s="386"/>
      <c r="M58" s="385"/>
      <c r="N58" s="387"/>
      <c r="O58" s="385"/>
      <c r="P58" s="388"/>
      <c r="Q58" s="385"/>
      <c r="R58" s="389"/>
      <c r="S58" s="385"/>
      <c r="T58" s="390"/>
      <c r="U58" s="391"/>
      <c r="V58" s="391"/>
      <c r="W58" s="391"/>
      <c r="X58" s="385"/>
      <c r="Y58" s="3"/>
      <c r="Z58" s="3"/>
      <c r="AA58" s="3"/>
    </row>
    <row r="59" spans="1:27" ht="72" x14ac:dyDescent="0.2">
      <c r="A59" s="392" t="s">
        <v>3</v>
      </c>
      <c r="B59" s="256" t="s">
        <v>43</v>
      </c>
      <c r="C59" s="256" t="s">
        <v>129</v>
      </c>
      <c r="D59" s="357" t="s">
        <v>84</v>
      </c>
      <c r="E59" s="258">
        <f>AVERAGE(E60,E63)</f>
        <v>11.75</v>
      </c>
      <c r="F59" s="358">
        <f>F60+F63</f>
        <v>602049000</v>
      </c>
      <c r="G59" s="494"/>
      <c r="H59" s="358">
        <f>H60+H63</f>
        <v>0</v>
      </c>
      <c r="I59" s="258">
        <f>AVERAGE(I60,I63)</f>
        <v>11.75</v>
      </c>
      <c r="J59" s="358">
        <f>J60+J63</f>
        <v>115630000</v>
      </c>
      <c r="K59" s="258">
        <f>AVERAGE(K60,K63)</f>
        <v>9</v>
      </c>
      <c r="L59" s="358">
        <f>L60+L63</f>
        <v>86005000</v>
      </c>
      <c r="M59" s="258">
        <f>AVERAGE(M60)</f>
        <v>2</v>
      </c>
      <c r="N59" s="358">
        <f>N60</f>
        <v>12900000</v>
      </c>
      <c r="O59" s="261"/>
      <c r="P59" s="393"/>
      <c r="Q59" s="261"/>
      <c r="R59" s="394"/>
      <c r="S59" s="261"/>
      <c r="T59" s="395"/>
      <c r="U59" s="377">
        <f t="shared" ref="U59:V60" si="10">M59+O59+Q59+S59</f>
        <v>2</v>
      </c>
      <c r="V59" s="377">
        <f t="shared" si="10"/>
        <v>12900000</v>
      </c>
      <c r="W59" s="359">
        <f>U59/K59*100</f>
        <v>22.222222222222221</v>
      </c>
      <c r="X59" s="360">
        <f>V59/J59*100</f>
        <v>11.156274323272507</v>
      </c>
      <c r="Y59" s="3"/>
      <c r="Z59" s="3"/>
      <c r="AA59" s="3"/>
    </row>
    <row r="60" spans="1:27" ht="72" x14ac:dyDescent="0.2">
      <c r="A60" s="378"/>
      <c r="B60" s="264" t="s">
        <v>90</v>
      </c>
      <c r="C60" s="379" t="s">
        <v>193</v>
      </c>
      <c r="D60" s="396" t="s">
        <v>84</v>
      </c>
      <c r="E60" s="267">
        <f>AVERAGE(E61:E62)</f>
        <v>5.5</v>
      </c>
      <c r="F60" s="270">
        <f>F61+F62</f>
        <v>520567000</v>
      </c>
      <c r="G60" s="267"/>
      <c r="H60" s="270"/>
      <c r="I60" s="267">
        <f>AVERAGE(I61:I62)</f>
        <v>5.5</v>
      </c>
      <c r="J60" s="270">
        <f>J61+J62</f>
        <v>96630000</v>
      </c>
      <c r="K60" s="267">
        <f>AVERAGE(K61:K62)</f>
        <v>9</v>
      </c>
      <c r="L60" s="270">
        <f>L61+L62</f>
        <v>86005000</v>
      </c>
      <c r="M60" s="492">
        <f>AVERAGE(M61:M62)</f>
        <v>2</v>
      </c>
      <c r="N60" s="270">
        <f>N61+N62</f>
        <v>12900000</v>
      </c>
      <c r="O60" s="270"/>
      <c r="P60" s="270"/>
      <c r="Q60" s="270"/>
      <c r="R60" s="270"/>
      <c r="S60" s="270"/>
      <c r="T60" s="397"/>
      <c r="U60" s="364">
        <f t="shared" si="10"/>
        <v>2</v>
      </c>
      <c r="V60" s="364">
        <f t="shared" si="10"/>
        <v>12900000</v>
      </c>
      <c r="W60" s="365">
        <f>U60/K60*100</f>
        <v>22.222222222222221</v>
      </c>
      <c r="X60" s="366">
        <f>V60/J60*100</f>
        <v>13.349891338093759</v>
      </c>
      <c r="Y60" s="120"/>
      <c r="Z60" s="3"/>
      <c r="AA60" s="3"/>
    </row>
    <row r="61" spans="1:27" ht="90" x14ac:dyDescent="0.2">
      <c r="A61" s="273">
        <v>1</v>
      </c>
      <c r="B61" s="398" t="s">
        <v>49</v>
      </c>
      <c r="C61" s="399" t="s">
        <v>194</v>
      </c>
      <c r="D61" s="400" t="s">
        <v>161</v>
      </c>
      <c r="E61" s="302">
        <v>9</v>
      </c>
      <c r="F61" s="368">
        <v>460555000</v>
      </c>
      <c r="G61" s="368"/>
      <c r="H61" s="368"/>
      <c r="I61" s="273">
        <v>9</v>
      </c>
      <c r="J61" s="401">
        <v>86630000</v>
      </c>
      <c r="K61" s="273">
        <v>9</v>
      </c>
      <c r="L61" s="401">
        <v>86005000</v>
      </c>
      <c r="M61" s="402">
        <v>2</v>
      </c>
      <c r="N61" s="368">
        <v>12900000</v>
      </c>
      <c r="O61" s="281"/>
      <c r="P61" s="369"/>
      <c r="Q61" s="281"/>
      <c r="R61" s="403"/>
      <c r="S61" s="404"/>
      <c r="T61" s="405"/>
      <c r="U61" s="373">
        <f t="shared" ref="U61" si="11">M61+O61+Q61+S61</f>
        <v>2</v>
      </c>
      <c r="V61" s="373">
        <f t="shared" ref="V61" si="12">N61+P61+R61+T61</f>
        <v>12900000</v>
      </c>
      <c r="W61" s="374">
        <f>U61/K61*100</f>
        <v>22.222222222222221</v>
      </c>
      <c r="X61" s="375">
        <f>V61/J61*100</f>
        <v>14.890915387279232</v>
      </c>
      <c r="Y61" s="120"/>
      <c r="Z61" s="3"/>
      <c r="AA61" s="3"/>
    </row>
    <row r="62" spans="1:27" ht="54" x14ac:dyDescent="0.2">
      <c r="A62" s="454">
        <v>2</v>
      </c>
      <c r="B62" s="449" t="s">
        <v>195</v>
      </c>
      <c r="C62" s="449" t="s">
        <v>196</v>
      </c>
      <c r="D62" s="273" t="s">
        <v>161</v>
      </c>
      <c r="E62" s="273">
        <v>2</v>
      </c>
      <c r="F62" s="286">
        <v>60012000</v>
      </c>
      <c r="G62" s="273"/>
      <c r="H62" s="286"/>
      <c r="I62" s="273">
        <v>2</v>
      </c>
      <c r="J62" s="286">
        <v>10000000</v>
      </c>
      <c r="K62" s="273"/>
      <c r="L62" s="286"/>
      <c r="M62" s="273"/>
      <c r="N62" s="286"/>
      <c r="O62" s="286"/>
      <c r="P62" s="286"/>
      <c r="Q62" s="286"/>
      <c r="R62" s="286"/>
      <c r="S62" s="286"/>
      <c r="T62" s="450"/>
      <c r="U62" s="451"/>
      <c r="V62" s="451"/>
      <c r="W62" s="452"/>
      <c r="X62" s="453"/>
      <c r="Y62" s="120"/>
      <c r="Z62" s="3"/>
      <c r="AA62" s="3"/>
    </row>
    <row r="63" spans="1:27" ht="72" x14ac:dyDescent="0.2">
      <c r="A63" s="457"/>
      <c r="B63" s="458" t="s">
        <v>197</v>
      </c>
      <c r="C63" s="459" t="s">
        <v>198</v>
      </c>
      <c r="D63" s="396" t="s">
        <v>84</v>
      </c>
      <c r="E63" s="267">
        <f>AVERAGE(E64)</f>
        <v>18</v>
      </c>
      <c r="F63" s="270">
        <f>F64</f>
        <v>81482000</v>
      </c>
      <c r="G63" s="267"/>
      <c r="H63" s="270"/>
      <c r="I63" s="267">
        <f>AVERAGE(I64)</f>
        <v>18</v>
      </c>
      <c r="J63" s="461">
        <f>J64</f>
        <v>19000000</v>
      </c>
      <c r="K63" s="493" t="s">
        <v>106</v>
      </c>
      <c r="L63" s="461">
        <f>L64</f>
        <v>0</v>
      </c>
      <c r="M63" s="460"/>
      <c r="N63" s="461"/>
      <c r="O63" s="461"/>
      <c r="P63" s="461"/>
      <c r="Q63" s="461"/>
      <c r="R63" s="461"/>
      <c r="S63" s="461"/>
      <c r="T63" s="397"/>
      <c r="U63" s="462"/>
      <c r="V63" s="462"/>
      <c r="W63" s="463"/>
      <c r="X63" s="464"/>
      <c r="Y63" s="120"/>
      <c r="Z63" s="3"/>
      <c r="AA63" s="3"/>
    </row>
    <row r="64" spans="1:27" s="47" customFormat="1" ht="135.6" customHeight="1" x14ac:dyDescent="0.2">
      <c r="A64" s="273">
        <v>1</v>
      </c>
      <c r="B64" s="398" t="s">
        <v>199</v>
      </c>
      <c r="C64" s="399" t="s">
        <v>200</v>
      </c>
      <c r="D64" s="400" t="s">
        <v>161</v>
      </c>
      <c r="E64" s="302">
        <v>18</v>
      </c>
      <c r="F64" s="368">
        <v>81482000</v>
      </c>
      <c r="G64" s="368"/>
      <c r="H64" s="368"/>
      <c r="I64" s="273">
        <v>18</v>
      </c>
      <c r="J64" s="369">
        <v>19000000</v>
      </c>
      <c r="K64" s="273"/>
      <c r="L64" s="401"/>
      <c r="M64" s="402"/>
      <c r="N64" s="368"/>
      <c r="O64" s="281"/>
      <c r="P64" s="369"/>
      <c r="Q64" s="281"/>
      <c r="R64" s="403"/>
      <c r="S64" s="404"/>
      <c r="T64" s="405"/>
      <c r="U64" s="373"/>
      <c r="V64" s="373"/>
      <c r="W64" s="374"/>
      <c r="X64" s="375"/>
      <c r="Y64" s="120"/>
      <c r="Z64" s="3"/>
      <c r="AA64" s="3"/>
    </row>
    <row r="65" spans="1:27" ht="18" x14ac:dyDescent="0.2">
      <c r="A65" s="535" t="s">
        <v>19</v>
      </c>
      <c r="B65" s="536"/>
      <c r="C65" s="536"/>
      <c r="D65" s="536"/>
      <c r="E65" s="536"/>
      <c r="F65" s="536"/>
      <c r="G65" s="536"/>
      <c r="H65" s="536"/>
      <c r="I65" s="536"/>
      <c r="J65" s="536"/>
      <c r="K65" s="536"/>
      <c r="L65" s="536"/>
      <c r="M65" s="536"/>
      <c r="N65" s="536"/>
      <c r="O65" s="536"/>
      <c r="P65" s="536"/>
      <c r="Q65" s="536"/>
      <c r="R65" s="536"/>
      <c r="S65" s="536"/>
      <c r="T65" s="536"/>
      <c r="U65" s="536"/>
      <c r="V65" s="537"/>
      <c r="W65" s="497">
        <f>AVERAGE(W64,W62,W61)</f>
        <v>22.222222222222221</v>
      </c>
      <c r="X65" s="497">
        <f>AVERAGE(X64,X62,X61)</f>
        <v>14.890915387279232</v>
      </c>
      <c r="Y65" s="3"/>
      <c r="Z65" s="3"/>
      <c r="AA65" s="3"/>
    </row>
    <row r="66" spans="1:27" ht="18" x14ac:dyDescent="0.25">
      <c r="A66" s="535" t="s">
        <v>20</v>
      </c>
      <c r="B66" s="536"/>
      <c r="C66" s="536"/>
      <c r="D66" s="536"/>
      <c r="E66" s="536"/>
      <c r="F66" s="536"/>
      <c r="G66" s="536"/>
      <c r="H66" s="536"/>
      <c r="I66" s="536"/>
      <c r="J66" s="536"/>
      <c r="K66" s="536"/>
      <c r="L66" s="536"/>
      <c r="M66" s="536"/>
      <c r="N66" s="536"/>
      <c r="O66" s="536"/>
      <c r="P66" s="536"/>
      <c r="Q66" s="536"/>
      <c r="R66" s="536"/>
      <c r="S66" s="536"/>
      <c r="T66" s="536"/>
      <c r="U66" s="536"/>
      <c r="V66" s="537"/>
      <c r="W66" s="406" t="s">
        <v>104</v>
      </c>
      <c r="X66" s="407" t="s">
        <v>165</v>
      </c>
      <c r="Y66" s="3"/>
      <c r="Z66" s="3"/>
      <c r="AA66" s="3"/>
    </row>
    <row r="67" spans="1:27" ht="18" x14ac:dyDescent="0.2">
      <c r="A67" s="524" t="s">
        <v>226</v>
      </c>
      <c r="B67" s="525"/>
      <c r="C67" s="525"/>
      <c r="D67" s="525"/>
      <c r="E67" s="525"/>
      <c r="F67" s="525"/>
      <c r="G67" s="525"/>
      <c r="H67" s="525"/>
      <c r="I67" s="525"/>
      <c r="J67" s="525"/>
      <c r="K67" s="525"/>
      <c r="L67" s="525"/>
      <c r="M67" s="525"/>
      <c r="N67" s="525"/>
      <c r="O67" s="525"/>
      <c r="P67" s="525"/>
      <c r="Q67" s="525"/>
      <c r="R67" s="525"/>
      <c r="S67" s="525"/>
      <c r="T67" s="525"/>
      <c r="U67" s="525"/>
      <c r="V67" s="525"/>
      <c r="W67" s="525"/>
      <c r="X67" s="526"/>
      <c r="Y67" s="3"/>
      <c r="Z67" s="3"/>
      <c r="AA67" s="3"/>
    </row>
    <row r="68" spans="1:27" ht="18" x14ac:dyDescent="0.2">
      <c r="A68" s="524" t="s">
        <v>227</v>
      </c>
      <c r="B68" s="525"/>
      <c r="C68" s="525"/>
      <c r="D68" s="525"/>
      <c r="E68" s="525"/>
      <c r="F68" s="525"/>
      <c r="G68" s="525"/>
      <c r="H68" s="525"/>
      <c r="I68" s="525"/>
      <c r="J68" s="525"/>
      <c r="K68" s="525"/>
      <c r="L68" s="525"/>
      <c r="M68" s="525"/>
      <c r="N68" s="525"/>
      <c r="O68" s="525"/>
      <c r="P68" s="525"/>
      <c r="Q68" s="525"/>
      <c r="R68" s="525"/>
      <c r="S68" s="525"/>
      <c r="T68" s="525"/>
      <c r="U68" s="525"/>
      <c r="V68" s="525"/>
      <c r="W68" s="525"/>
      <c r="X68" s="526"/>
      <c r="Y68" s="3"/>
      <c r="Z68" s="3"/>
      <c r="AA68" s="3"/>
    </row>
    <row r="69" spans="1:27" ht="18" x14ac:dyDescent="0.2">
      <c r="A69" s="408"/>
      <c r="B69" s="408"/>
      <c r="C69" s="408"/>
      <c r="D69" s="408"/>
      <c r="E69" s="408"/>
      <c r="F69" s="408"/>
      <c r="G69" s="408"/>
      <c r="H69" s="408"/>
      <c r="I69" s="408"/>
      <c r="J69" s="408"/>
      <c r="K69" s="408"/>
      <c r="L69" s="408"/>
      <c r="M69" s="408"/>
      <c r="N69" s="408"/>
      <c r="O69" s="408"/>
      <c r="P69" s="409"/>
      <c r="Q69" s="408"/>
      <c r="R69" s="410"/>
      <c r="S69" s="408"/>
      <c r="T69" s="411"/>
      <c r="U69" s="408"/>
      <c r="V69" s="408"/>
      <c r="W69" s="408"/>
      <c r="X69" s="408"/>
      <c r="Y69" s="3"/>
      <c r="Z69" s="3"/>
      <c r="AA69" s="3"/>
    </row>
    <row r="70" spans="1:27" ht="18" x14ac:dyDescent="0.2">
      <c r="A70" s="412"/>
      <c r="B70" s="412"/>
      <c r="C70" s="412"/>
      <c r="D70" s="412"/>
      <c r="E70" s="412"/>
      <c r="F70" s="412"/>
      <c r="G70" s="412"/>
      <c r="H70" s="412"/>
      <c r="I70" s="412"/>
      <c r="J70" s="412"/>
      <c r="K70" s="412"/>
      <c r="L70" s="412"/>
      <c r="M70" s="412"/>
      <c r="N70" s="412"/>
      <c r="O70" s="412"/>
      <c r="P70" s="413"/>
      <c r="Q70" s="412"/>
      <c r="R70" s="414"/>
      <c r="S70" s="412"/>
      <c r="T70" s="415"/>
      <c r="U70" s="412"/>
      <c r="V70" s="412"/>
      <c r="W70" s="412"/>
      <c r="X70" s="412"/>
      <c r="Y70" s="3"/>
      <c r="Z70" s="3"/>
      <c r="AA70" s="3"/>
    </row>
    <row r="71" spans="1:27" ht="54" x14ac:dyDescent="0.2">
      <c r="A71" s="254" t="s">
        <v>45</v>
      </c>
      <c r="B71" s="255" t="s">
        <v>44</v>
      </c>
      <c r="C71" s="255" t="s">
        <v>83</v>
      </c>
      <c r="D71" s="257" t="s">
        <v>84</v>
      </c>
      <c r="E71" s="357">
        <f>AVERAGE(E72)</f>
        <v>20</v>
      </c>
      <c r="F71" s="416">
        <f>F72</f>
        <v>127168000</v>
      </c>
      <c r="G71" s="357"/>
      <c r="H71" s="416"/>
      <c r="I71" s="357">
        <f>AVERAGE(I72)</f>
        <v>100</v>
      </c>
      <c r="J71" s="416">
        <f>J72</f>
        <v>15083000</v>
      </c>
      <c r="K71" s="357">
        <f>AVERAGE(K72)</f>
        <v>9</v>
      </c>
      <c r="L71" s="417">
        <f>L72</f>
        <v>114000000</v>
      </c>
      <c r="M71" s="357">
        <f>AVERAGE(M72)</f>
        <v>3</v>
      </c>
      <c r="N71" s="416">
        <f>N72</f>
        <v>33814500</v>
      </c>
      <c r="O71" s="358"/>
      <c r="P71" s="418"/>
      <c r="Q71" s="358"/>
      <c r="R71" s="418"/>
      <c r="S71" s="358"/>
      <c r="T71" s="418"/>
      <c r="U71" s="377">
        <f t="shared" ref="U71:V73" si="13">M71+O71+Q71+S71</f>
        <v>3</v>
      </c>
      <c r="V71" s="377">
        <f t="shared" si="13"/>
        <v>33814500</v>
      </c>
      <c r="W71" s="359">
        <f>U71/K71*100</f>
        <v>33.333333333333329</v>
      </c>
      <c r="X71" s="360">
        <f>V71/J71*100</f>
        <v>224.18948485049395</v>
      </c>
    </row>
    <row r="72" spans="1:27" ht="90" x14ac:dyDescent="0.2">
      <c r="A72" s="419"/>
      <c r="B72" s="362" t="s">
        <v>91</v>
      </c>
      <c r="C72" s="420" t="s">
        <v>201</v>
      </c>
      <c r="D72" s="421" t="s">
        <v>84</v>
      </c>
      <c r="E72" s="267">
        <f>AVERAGE(E73)</f>
        <v>20</v>
      </c>
      <c r="F72" s="422">
        <f>SUM(F73:F74)</f>
        <v>127168000</v>
      </c>
      <c r="G72" s="267"/>
      <c r="H72" s="422"/>
      <c r="I72" s="267">
        <v>100</v>
      </c>
      <c r="J72" s="422">
        <f>J73+J74</f>
        <v>15083000</v>
      </c>
      <c r="K72" s="267">
        <f>AVERAGE(K73)</f>
        <v>9</v>
      </c>
      <c r="L72" s="397">
        <f>L73</f>
        <v>114000000</v>
      </c>
      <c r="M72" s="267">
        <f>AVERAGE(M73)</f>
        <v>3</v>
      </c>
      <c r="N72" s="422">
        <f>N73</f>
        <v>33814500</v>
      </c>
      <c r="O72" s="270"/>
      <c r="P72" s="423"/>
      <c r="Q72" s="270"/>
      <c r="R72" s="423"/>
      <c r="S72" s="270"/>
      <c r="T72" s="423"/>
      <c r="U72" s="364">
        <f t="shared" si="13"/>
        <v>3</v>
      </c>
      <c r="V72" s="364">
        <f t="shared" si="13"/>
        <v>33814500</v>
      </c>
      <c r="W72" s="365">
        <f>U72/K72*100</f>
        <v>33.333333333333329</v>
      </c>
      <c r="X72" s="366">
        <f>V72/J72*100</f>
        <v>224.18948485049395</v>
      </c>
    </row>
    <row r="73" spans="1:27" ht="90" x14ac:dyDescent="0.2">
      <c r="A73" s="320">
        <v>1</v>
      </c>
      <c r="B73" s="424" t="s">
        <v>50</v>
      </c>
      <c r="C73" s="465" t="s">
        <v>66</v>
      </c>
      <c r="D73" s="320" t="s">
        <v>161</v>
      </c>
      <c r="E73" s="466">
        <v>20</v>
      </c>
      <c r="F73" s="467">
        <v>77000000</v>
      </c>
      <c r="G73" s="467"/>
      <c r="H73" s="467"/>
      <c r="I73" s="467">
        <v>20</v>
      </c>
      <c r="J73" s="468">
        <v>10000000</v>
      </c>
      <c r="K73" s="467">
        <v>9</v>
      </c>
      <c r="L73" s="469">
        <v>114000000</v>
      </c>
      <c r="M73" s="470">
        <v>3</v>
      </c>
      <c r="N73" s="471">
        <v>33814500</v>
      </c>
      <c r="O73" s="472"/>
      <c r="P73" s="473"/>
      <c r="Q73" s="472"/>
      <c r="R73" s="474"/>
      <c r="S73" s="472"/>
      <c r="T73" s="475"/>
      <c r="U73" s="476">
        <f t="shared" si="13"/>
        <v>3</v>
      </c>
      <c r="V73" s="476">
        <f t="shared" si="13"/>
        <v>33814500</v>
      </c>
      <c r="W73" s="374">
        <f>U73/K73*100</f>
        <v>33.333333333333329</v>
      </c>
      <c r="X73" s="375">
        <f>V73/J73*100</f>
        <v>338.14499999999998</v>
      </c>
    </row>
    <row r="74" spans="1:27" ht="90" x14ac:dyDescent="0.2">
      <c r="A74" s="273">
        <v>2</v>
      </c>
      <c r="B74" s="398" t="s">
        <v>202</v>
      </c>
      <c r="C74" s="308" t="s">
        <v>203</v>
      </c>
      <c r="D74" s="273" t="s">
        <v>80</v>
      </c>
      <c r="E74" s="302">
        <v>20</v>
      </c>
      <c r="F74" s="368">
        <v>50168000</v>
      </c>
      <c r="G74" s="368"/>
      <c r="H74" s="368"/>
      <c r="I74" s="368">
        <v>20</v>
      </c>
      <c r="J74" s="401">
        <v>5083000</v>
      </c>
      <c r="K74" s="368"/>
      <c r="L74" s="425"/>
      <c r="M74" s="426"/>
      <c r="N74" s="427"/>
      <c r="O74" s="404"/>
      <c r="P74" s="428"/>
      <c r="Q74" s="404"/>
      <c r="R74" s="429"/>
      <c r="S74" s="404"/>
      <c r="T74" s="405"/>
      <c r="U74" s="373"/>
      <c r="V74" s="373"/>
      <c r="W74" s="374"/>
      <c r="X74" s="375"/>
    </row>
    <row r="75" spans="1:27" ht="18" x14ac:dyDescent="0.25">
      <c r="A75" s="535" t="s">
        <v>19</v>
      </c>
      <c r="B75" s="536"/>
      <c r="C75" s="536"/>
      <c r="D75" s="536"/>
      <c r="E75" s="536"/>
      <c r="F75" s="536"/>
      <c r="G75" s="536"/>
      <c r="H75" s="536"/>
      <c r="I75" s="536"/>
      <c r="J75" s="536"/>
      <c r="K75" s="536"/>
      <c r="L75" s="536"/>
      <c r="M75" s="536"/>
      <c r="N75" s="536"/>
      <c r="O75" s="536"/>
      <c r="P75" s="536"/>
      <c r="Q75" s="536"/>
      <c r="R75" s="536"/>
      <c r="S75" s="536"/>
      <c r="T75" s="536"/>
      <c r="U75" s="536"/>
      <c r="V75" s="537"/>
      <c r="W75" s="430">
        <f>AVERAGE(W73)</f>
        <v>33.333333333333329</v>
      </c>
      <c r="X75" s="430">
        <f>AVERAGE(X73)</f>
        <v>338.14499999999998</v>
      </c>
    </row>
    <row r="76" spans="1:27" ht="18" x14ac:dyDescent="0.25">
      <c r="A76" s="535" t="s">
        <v>20</v>
      </c>
      <c r="B76" s="536"/>
      <c r="C76" s="536"/>
      <c r="D76" s="536"/>
      <c r="E76" s="536"/>
      <c r="F76" s="536"/>
      <c r="G76" s="536"/>
      <c r="H76" s="536"/>
      <c r="I76" s="536"/>
      <c r="J76" s="536"/>
      <c r="K76" s="536"/>
      <c r="L76" s="536"/>
      <c r="M76" s="536"/>
      <c r="N76" s="536"/>
      <c r="O76" s="536"/>
      <c r="P76" s="536"/>
      <c r="Q76" s="536"/>
      <c r="R76" s="536"/>
      <c r="S76" s="536"/>
      <c r="T76" s="536"/>
      <c r="U76" s="536"/>
      <c r="V76" s="537"/>
      <c r="W76" s="406" t="s">
        <v>104</v>
      </c>
      <c r="X76" s="355" t="s">
        <v>104</v>
      </c>
    </row>
    <row r="77" spans="1:27" ht="18" x14ac:dyDescent="0.2">
      <c r="A77" s="524" t="s">
        <v>105</v>
      </c>
      <c r="B77" s="525"/>
      <c r="C77" s="525"/>
      <c r="D77" s="525"/>
      <c r="E77" s="525"/>
      <c r="F77" s="525"/>
      <c r="G77" s="525"/>
      <c r="H77" s="525"/>
      <c r="I77" s="525"/>
      <c r="J77" s="525"/>
      <c r="K77" s="525"/>
      <c r="L77" s="525"/>
      <c r="M77" s="525"/>
      <c r="N77" s="525"/>
      <c r="O77" s="525"/>
      <c r="P77" s="525"/>
      <c r="Q77" s="525"/>
      <c r="R77" s="525"/>
      <c r="S77" s="525"/>
      <c r="T77" s="525"/>
      <c r="U77" s="525"/>
      <c r="V77" s="525"/>
      <c r="W77" s="525"/>
      <c r="X77" s="526"/>
    </row>
    <row r="78" spans="1:27" ht="18" x14ac:dyDescent="0.2">
      <c r="A78" s="524" t="s">
        <v>116</v>
      </c>
      <c r="B78" s="525"/>
      <c r="C78" s="525"/>
      <c r="D78" s="525"/>
      <c r="E78" s="525"/>
      <c r="F78" s="525"/>
      <c r="G78" s="525"/>
      <c r="H78" s="525"/>
      <c r="I78" s="525"/>
      <c r="J78" s="525"/>
      <c r="K78" s="525"/>
      <c r="L78" s="525"/>
      <c r="M78" s="525"/>
      <c r="N78" s="525"/>
      <c r="O78" s="525"/>
      <c r="P78" s="525"/>
      <c r="Q78" s="525"/>
      <c r="R78" s="525"/>
      <c r="S78" s="525"/>
      <c r="T78" s="525"/>
      <c r="U78" s="525"/>
      <c r="V78" s="525"/>
      <c r="W78" s="525"/>
      <c r="X78" s="526"/>
    </row>
    <row r="79" spans="1:27" ht="72" x14ac:dyDescent="0.2">
      <c r="A79" s="254" t="s">
        <v>164</v>
      </c>
      <c r="B79" s="255" t="s">
        <v>46</v>
      </c>
      <c r="C79" s="255" t="s">
        <v>82</v>
      </c>
      <c r="D79" s="257" t="s">
        <v>84</v>
      </c>
      <c r="E79" s="258">
        <f>AVERAGE(E80)</f>
        <v>20</v>
      </c>
      <c r="F79" s="418">
        <f>F80</f>
        <v>797511000</v>
      </c>
      <c r="G79" s="258"/>
      <c r="H79" s="418"/>
      <c r="I79" s="258">
        <f>AVERAGE(I80)</f>
        <v>20</v>
      </c>
      <c r="J79" s="418">
        <f>J80</f>
        <v>121663000</v>
      </c>
      <c r="K79" s="258">
        <f>AVERAGE(K80)</f>
        <v>20</v>
      </c>
      <c r="L79" s="418">
        <f>L80</f>
        <v>45772500</v>
      </c>
      <c r="M79" s="258">
        <f>AVERAGE(M80)</f>
        <v>4</v>
      </c>
      <c r="N79" s="418">
        <f>N80</f>
        <v>4214500</v>
      </c>
      <c r="O79" s="261"/>
      <c r="P79" s="418"/>
      <c r="Q79" s="261"/>
      <c r="R79" s="418"/>
      <c r="S79" s="261"/>
      <c r="T79" s="418"/>
      <c r="U79" s="261">
        <f>M79+O79+Q79+S79</f>
        <v>4</v>
      </c>
      <c r="V79" s="418">
        <f>N79+P79+R79+T79</f>
        <v>4214500</v>
      </c>
      <c r="W79" s="261">
        <f>U79/K79*100</f>
        <v>20</v>
      </c>
      <c r="X79" s="262">
        <f>V79/J79*100</f>
        <v>3.4640769995808092</v>
      </c>
    </row>
    <row r="80" spans="1:27" ht="108" x14ac:dyDescent="0.2">
      <c r="A80" s="378"/>
      <c r="B80" s="264" t="s">
        <v>92</v>
      </c>
      <c r="C80" s="379" t="s">
        <v>204</v>
      </c>
      <c r="D80" s="266" t="s">
        <v>84</v>
      </c>
      <c r="E80" s="422">
        <f>AVERAGE(E81:E90)</f>
        <v>20</v>
      </c>
      <c r="F80" s="422">
        <f>SUM(F81:F90)</f>
        <v>797511000</v>
      </c>
      <c r="G80" s="267"/>
      <c r="H80" s="422"/>
      <c r="I80" s="422">
        <f>AVERAGE(I81:I90)</f>
        <v>20</v>
      </c>
      <c r="J80" s="422">
        <f>SUM(J81:J90)</f>
        <v>121663000</v>
      </c>
      <c r="K80" s="422">
        <f>AVERAGE(K81:K90)</f>
        <v>20</v>
      </c>
      <c r="L80" s="422">
        <f>SUM(L81:L90)</f>
        <v>45772500</v>
      </c>
      <c r="M80" s="267">
        <f>AVERAGE(M81:M90)</f>
        <v>4</v>
      </c>
      <c r="N80" s="422">
        <f>SUM(N81:N90)</f>
        <v>4214500</v>
      </c>
      <c r="O80" s="270"/>
      <c r="P80" s="422"/>
      <c r="Q80" s="270"/>
      <c r="R80" s="422"/>
      <c r="S80" s="270"/>
      <c r="T80" s="422"/>
      <c r="U80" s="270">
        <f t="shared" ref="U80:U81" si="14">M80+O80+Q80+S80</f>
        <v>4</v>
      </c>
      <c r="V80" s="431">
        <f t="shared" ref="V80:V81" si="15">N80+P80+R80+T80</f>
        <v>4214500</v>
      </c>
      <c r="W80" s="270">
        <f t="shared" ref="W80:W81" si="16">U80/K80*100</f>
        <v>20</v>
      </c>
      <c r="X80" s="272">
        <f t="shared" ref="X80:X81" si="17">V80/J80*100</f>
        <v>3.4640769995808092</v>
      </c>
      <c r="Y80" s="3"/>
      <c r="Z80" s="3"/>
      <c r="AA80" s="3"/>
    </row>
    <row r="81" spans="1:27" ht="54" x14ac:dyDescent="0.2">
      <c r="A81" s="273">
        <v>1</v>
      </c>
      <c r="B81" s="398" t="s">
        <v>51</v>
      </c>
      <c r="C81" s="432" t="s">
        <v>67</v>
      </c>
      <c r="D81" s="276" t="s">
        <v>80</v>
      </c>
      <c r="E81" s="292">
        <v>20</v>
      </c>
      <c r="F81" s="278">
        <v>55633000</v>
      </c>
      <c r="G81" s="353"/>
      <c r="H81" s="278"/>
      <c r="I81" s="292">
        <v>20</v>
      </c>
      <c r="J81" s="369">
        <v>7500000</v>
      </c>
      <c r="K81" s="292">
        <v>20</v>
      </c>
      <c r="L81" s="369">
        <v>6100000</v>
      </c>
      <c r="M81" s="404">
        <v>0</v>
      </c>
      <c r="N81" s="433">
        <v>0</v>
      </c>
      <c r="O81" s="281"/>
      <c r="P81" s="369"/>
      <c r="Q81" s="404"/>
      <c r="R81" s="429"/>
      <c r="S81" s="404"/>
      <c r="T81" s="405"/>
      <c r="U81" s="286">
        <f t="shared" si="14"/>
        <v>0</v>
      </c>
      <c r="V81" s="434">
        <f t="shared" si="15"/>
        <v>0</v>
      </c>
      <c r="W81" s="286">
        <f t="shared" si="16"/>
        <v>0</v>
      </c>
      <c r="X81" s="288">
        <f t="shared" si="17"/>
        <v>0</v>
      </c>
      <c r="Y81" s="3"/>
      <c r="Z81" s="3"/>
      <c r="AA81" s="3"/>
    </row>
    <row r="82" spans="1:27" ht="54" x14ac:dyDescent="0.2">
      <c r="A82" s="273">
        <v>2</v>
      </c>
      <c r="B82" s="398" t="s">
        <v>141</v>
      </c>
      <c r="C82" s="432" t="s">
        <v>150</v>
      </c>
      <c r="D82" s="276" t="s">
        <v>80</v>
      </c>
      <c r="E82" s="292">
        <v>20</v>
      </c>
      <c r="F82" s="278">
        <v>93074000</v>
      </c>
      <c r="G82" s="353"/>
      <c r="H82" s="278"/>
      <c r="I82" s="292">
        <v>20</v>
      </c>
      <c r="J82" s="369">
        <v>16663000</v>
      </c>
      <c r="K82" s="292">
        <v>20</v>
      </c>
      <c r="L82" s="369">
        <v>4216000</v>
      </c>
      <c r="M82" s="435">
        <v>20</v>
      </c>
      <c r="N82" s="433">
        <v>4214500</v>
      </c>
      <c r="O82" s="281"/>
      <c r="P82" s="369"/>
      <c r="Q82" s="404"/>
      <c r="R82" s="429"/>
      <c r="S82" s="404"/>
      <c r="T82" s="405"/>
      <c r="U82" s="286">
        <f t="shared" ref="U82:U84" si="18">M82+O82+Q82+S82</f>
        <v>20</v>
      </c>
      <c r="V82" s="434">
        <f t="shared" ref="V82:V84" si="19">N82+P82+R82+T82</f>
        <v>4214500</v>
      </c>
      <c r="W82" s="286">
        <f t="shared" ref="W82:W84" si="20">U82/K82*100</f>
        <v>100</v>
      </c>
      <c r="X82" s="288">
        <f t="shared" ref="X82:X84" si="21">V82/J82*100</f>
        <v>25.292564364160114</v>
      </c>
      <c r="Y82" s="3"/>
      <c r="Z82" s="3"/>
      <c r="AA82" s="3"/>
    </row>
    <row r="83" spans="1:27" ht="54" x14ac:dyDescent="0.25">
      <c r="A83" s="273">
        <v>3</v>
      </c>
      <c r="B83" s="398" t="s">
        <v>52</v>
      </c>
      <c r="C83" s="436" t="s">
        <v>205</v>
      </c>
      <c r="D83" s="276" t="s">
        <v>80</v>
      </c>
      <c r="E83" s="292">
        <v>20</v>
      </c>
      <c r="F83" s="278">
        <v>75000000</v>
      </c>
      <c r="G83" s="353"/>
      <c r="H83" s="278"/>
      <c r="I83" s="292">
        <v>20</v>
      </c>
      <c r="J83" s="305">
        <v>12500000</v>
      </c>
      <c r="K83" s="292">
        <v>20</v>
      </c>
      <c r="L83" s="305">
        <v>5100000</v>
      </c>
      <c r="M83" s="293">
        <v>0</v>
      </c>
      <c r="N83" s="294">
        <v>0</v>
      </c>
      <c r="O83" s="293"/>
      <c r="P83" s="295"/>
      <c r="Q83" s="293"/>
      <c r="R83" s="296"/>
      <c r="S83" s="293"/>
      <c r="T83" s="297"/>
      <c r="U83" s="286">
        <f t="shared" si="18"/>
        <v>0</v>
      </c>
      <c r="V83" s="434">
        <f t="shared" si="19"/>
        <v>0</v>
      </c>
      <c r="W83" s="286">
        <f t="shared" si="20"/>
        <v>0</v>
      </c>
      <c r="X83" s="288">
        <f t="shared" si="21"/>
        <v>0</v>
      </c>
      <c r="Y83" s="3"/>
      <c r="Z83" s="3"/>
      <c r="AA83" s="3"/>
    </row>
    <row r="84" spans="1:27" ht="90" x14ac:dyDescent="0.2">
      <c r="A84" s="273">
        <v>4</v>
      </c>
      <c r="B84" s="398" t="s">
        <v>53</v>
      </c>
      <c r="C84" s="399" t="s">
        <v>206</v>
      </c>
      <c r="D84" s="276" t="s">
        <v>80</v>
      </c>
      <c r="E84" s="292">
        <v>20</v>
      </c>
      <c r="F84" s="278">
        <v>55000000</v>
      </c>
      <c r="G84" s="353"/>
      <c r="H84" s="278"/>
      <c r="I84" s="292">
        <v>20</v>
      </c>
      <c r="J84" s="305">
        <v>10000000</v>
      </c>
      <c r="K84" s="292">
        <v>20</v>
      </c>
      <c r="L84" s="305">
        <v>5700000</v>
      </c>
      <c r="M84" s="293">
        <v>0</v>
      </c>
      <c r="N84" s="294">
        <v>0</v>
      </c>
      <c r="O84" s="307"/>
      <c r="P84" s="437"/>
      <c r="Q84" s="293"/>
      <c r="R84" s="296"/>
      <c r="S84" s="293"/>
      <c r="T84" s="297"/>
      <c r="U84" s="286">
        <f t="shared" si="18"/>
        <v>0</v>
      </c>
      <c r="V84" s="434">
        <f t="shared" si="19"/>
        <v>0</v>
      </c>
      <c r="W84" s="286">
        <f t="shared" si="20"/>
        <v>0</v>
      </c>
      <c r="X84" s="288">
        <f t="shared" si="21"/>
        <v>0</v>
      </c>
      <c r="Y84" s="3"/>
      <c r="Z84" s="3"/>
      <c r="AA84" s="3"/>
    </row>
    <row r="85" spans="1:27" ht="54" x14ac:dyDescent="0.2">
      <c r="A85" s="273">
        <v>5</v>
      </c>
      <c r="B85" s="438" t="s">
        <v>207</v>
      </c>
      <c r="C85" s="439" t="s">
        <v>208</v>
      </c>
      <c r="D85" s="276" t="s">
        <v>80</v>
      </c>
      <c r="E85" s="292">
        <v>20</v>
      </c>
      <c r="F85" s="278">
        <v>54000000</v>
      </c>
      <c r="G85" s="353"/>
      <c r="H85" s="278"/>
      <c r="I85" s="292">
        <v>20</v>
      </c>
      <c r="J85" s="305">
        <v>5000000</v>
      </c>
      <c r="K85" s="249"/>
      <c r="L85" s="249"/>
      <c r="M85" s="249"/>
      <c r="N85" s="249"/>
      <c r="O85" s="249"/>
      <c r="P85" s="249"/>
      <c r="Q85" s="249"/>
      <c r="R85" s="249"/>
      <c r="S85" s="249"/>
      <c r="T85" s="249"/>
      <c r="U85" s="249"/>
      <c r="V85" s="249"/>
      <c r="W85" s="249"/>
      <c r="X85" s="249"/>
      <c r="Y85" s="3"/>
      <c r="Z85" s="3"/>
      <c r="AA85" s="3"/>
    </row>
    <row r="86" spans="1:27" ht="72" x14ac:dyDescent="0.2">
      <c r="A86" s="273"/>
      <c r="B86" s="398" t="s">
        <v>209</v>
      </c>
      <c r="C86" s="432" t="s">
        <v>210</v>
      </c>
      <c r="D86" s="276" t="s">
        <v>80</v>
      </c>
      <c r="E86" s="292">
        <v>20</v>
      </c>
      <c r="F86" s="278">
        <v>47500000</v>
      </c>
      <c r="G86" s="353"/>
      <c r="H86" s="278"/>
      <c r="I86" s="292">
        <v>20</v>
      </c>
      <c r="J86" s="305">
        <v>5000000</v>
      </c>
      <c r="K86" s="292"/>
      <c r="L86" s="369"/>
      <c r="M86" s="435"/>
      <c r="N86" s="433"/>
      <c r="O86" s="281"/>
      <c r="P86" s="369"/>
      <c r="Q86" s="404"/>
      <c r="R86" s="429"/>
      <c r="S86" s="404"/>
      <c r="T86" s="405"/>
      <c r="U86" s="286"/>
      <c r="V86" s="434"/>
      <c r="W86" s="286"/>
      <c r="X86" s="288"/>
      <c r="Y86" s="3"/>
      <c r="Z86" s="3"/>
      <c r="AA86" s="3"/>
    </row>
    <row r="87" spans="1:27" s="47" customFormat="1" ht="72" x14ac:dyDescent="0.25">
      <c r="A87" s="273"/>
      <c r="B87" s="398" t="s">
        <v>211</v>
      </c>
      <c r="C87" s="436" t="s">
        <v>212</v>
      </c>
      <c r="D87" s="477" t="s">
        <v>213</v>
      </c>
      <c r="E87" s="292">
        <v>20</v>
      </c>
      <c r="F87" s="278">
        <v>45000000</v>
      </c>
      <c r="G87" s="353"/>
      <c r="H87" s="278"/>
      <c r="I87" s="292">
        <v>20</v>
      </c>
      <c r="J87" s="305">
        <v>5000000</v>
      </c>
      <c r="K87" s="292"/>
      <c r="L87" s="305"/>
      <c r="M87" s="293"/>
      <c r="N87" s="294"/>
      <c r="O87" s="293"/>
      <c r="P87" s="295"/>
      <c r="Q87" s="293"/>
      <c r="R87" s="296"/>
      <c r="S87" s="293"/>
      <c r="T87" s="297"/>
      <c r="U87" s="286"/>
      <c r="V87" s="434"/>
      <c r="W87" s="286"/>
      <c r="X87" s="288"/>
      <c r="Y87" s="3"/>
      <c r="Z87" s="3"/>
      <c r="AA87" s="3"/>
    </row>
    <row r="88" spans="1:27" ht="72" x14ac:dyDescent="0.2">
      <c r="A88" s="273"/>
      <c r="B88" s="398" t="s">
        <v>214</v>
      </c>
      <c r="C88" s="399" t="s">
        <v>215</v>
      </c>
      <c r="D88" s="276" t="s">
        <v>80</v>
      </c>
      <c r="E88" s="292">
        <v>20</v>
      </c>
      <c r="F88" s="278">
        <v>282304000</v>
      </c>
      <c r="G88" s="353"/>
      <c r="H88" s="278"/>
      <c r="I88" s="292">
        <v>20</v>
      </c>
      <c r="J88" s="305">
        <v>50000000</v>
      </c>
      <c r="K88" s="292">
        <v>20</v>
      </c>
      <c r="L88" s="305">
        <v>24656500</v>
      </c>
      <c r="M88" s="293">
        <v>0</v>
      </c>
      <c r="N88" s="433">
        <v>0</v>
      </c>
      <c r="O88" s="293"/>
      <c r="P88" s="295"/>
      <c r="Q88" s="293"/>
      <c r="R88" s="296"/>
      <c r="S88" s="293"/>
      <c r="T88" s="297"/>
      <c r="U88" s="286">
        <f>M88+O88+Q88+S88</f>
        <v>0</v>
      </c>
      <c r="V88" s="434">
        <f>N88+P88+R88+T88</f>
        <v>0</v>
      </c>
      <c r="W88" s="286">
        <f>U88/K88*100</f>
        <v>0</v>
      </c>
      <c r="X88" s="288">
        <f>V88/J85*100</f>
        <v>0</v>
      </c>
      <c r="Y88" s="3"/>
      <c r="Z88" s="3"/>
      <c r="AA88" s="3"/>
    </row>
    <row r="89" spans="1:27" ht="72" x14ac:dyDescent="0.2">
      <c r="A89" s="273"/>
      <c r="B89" s="438" t="s">
        <v>216</v>
      </c>
      <c r="C89" s="439" t="s">
        <v>217</v>
      </c>
      <c r="D89" s="276" t="s">
        <v>161</v>
      </c>
      <c r="E89" s="292">
        <v>20</v>
      </c>
      <c r="F89" s="278">
        <v>45000000</v>
      </c>
      <c r="G89" s="353"/>
      <c r="H89" s="278"/>
      <c r="I89" s="292">
        <v>20</v>
      </c>
      <c r="J89" s="305">
        <v>5000000</v>
      </c>
      <c r="K89" s="478"/>
      <c r="L89" s="479"/>
      <c r="M89" s="480"/>
      <c r="N89" s="440"/>
      <c r="O89" s="480"/>
      <c r="P89" s="481"/>
      <c r="Q89" s="480"/>
      <c r="R89" s="482"/>
      <c r="S89" s="480"/>
      <c r="T89" s="483"/>
      <c r="U89" s="484"/>
      <c r="V89" s="485"/>
      <c r="W89" s="484"/>
      <c r="X89" s="486"/>
      <c r="Y89" s="3"/>
      <c r="Z89" s="3"/>
      <c r="AA89" s="3"/>
    </row>
    <row r="90" spans="1:27" ht="90" x14ac:dyDescent="0.2">
      <c r="A90" s="273"/>
      <c r="B90" s="438" t="s">
        <v>218</v>
      </c>
      <c r="C90" s="439" t="s">
        <v>219</v>
      </c>
      <c r="D90" s="276" t="s">
        <v>161</v>
      </c>
      <c r="E90" s="292">
        <v>20</v>
      </c>
      <c r="F90" s="278">
        <v>45000000</v>
      </c>
      <c r="G90" s="353"/>
      <c r="H90" s="278"/>
      <c r="I90" s="292">
        <v>20</v>
      </c>
      <c r="J90" s="305">
        <v>5000000</v>
      </c>
      <c r="K90" s="478"/>
      <c r="L90" s="479"/>
      <c r="M90" s="480"/>
      <c r="N90" s="440"/>
      <c r="O90" s="480"/>
      <c r="P90" s="481"/>
      <c r="Q90" s="480"/>
      <c r="R90" s="482"/>
      <c r="S90" s="480"/>
      <c r="T90" s="483"/>
      <c r="U90" s="484"/>
      <c r="V90" s="485"/>
      <c r="W90" s="484"/>
      <c r="X90" s="486"/>
      <c r="Y90" s="3"/>
      <c r="Z90" s="3"/>
      <c r="AA90" s="3"/>
    </row>
    <row r="91" spans="1:27" ht="18" x14ac:dyDescent="0.25">
      <c r="A91" s="535" t="s">
        <v>19</v>
      </c>
      <c r="B91" s="536"/>
      <c r="C91" s="536"/>
      <c r="D91" s="536"/>
      <c r="E91" s="536"/>
      <c r="F91" s="536"/>
      <c r="G91" s="536"/>
      <c r="H91" s="536"/>
      <c r="I91" s="536"/>
      <c r="J91" s="536"/>
      <c r="K91" s="536"/>
      <c r="L91" s="536"/>
      <c r="M91" s="536"/>
      <c r="N91" s="536"/>
      <c r="O91" s="536"/>
      <c r="P91" s="536"/>
      <c r="Q91" s="536"/>
      <c r="R91" s="536"/>
      <c r="S91" s="536"/>
      <c r="T91" s="536"/>
      <c r="U91" s="536"/>
      <c r="V91" s="537"/>
      <c r="W91" s="430">
        <f>AVERAGE(W81:W90)</f>
        <v>20</v>
      </c>
      <c r="X91" s="430">
        <f>AVERAGE(X81:X90)</f>
        <v>5.058512872832023</v>
      </c>
      <c r="Y91" s="3"/>
      <c r="Z91" s="3"/>
      <c r="AA91" s="3"/>
    </row>
    <row r="92" spans="1:27" ht="18" x14ac:dyDescent="0.2">
      <c r="A92" s="535" t="s">
        <v>20</v>
      </c>
      <c r="B92" s="536"/>
      <c r="C92" s="536"/>
      <c r="D92" s="536"/>
      <c r="E92" s="536"/>
      <c r="F92" s="536"/>
      <c r="G92" s="536"/>
      <c r="H92" s="536"/>
      <c r="I92" s="536"/>
      <c r="J92" s="536"/>
      <c r="K92" s="536"/>
      <c r="L92" s="536"/>
      <c r="M92" s="536"/>
      <c r="N92" s="536"/>
      <c r="O92" s="536"/>
      <c r="P92" s="536"/>
      <c r="Q92" s="536"/>
      <c r="R92" s="536"/>
      <c r="S92" s="536"/>
      <c r="T92" s="536"/>
      <c r="U92" s="536"/>
      <c r="V92" s="537"/>
      <c r="W92" s="354" t="s">
        <v>104</v>
      </c>
      <c r="X92" s="355" t="s">
        <v>111</v>
      </c>
      <c r="Y92" s="3"/>
      <c r="Z92" s="3"/>
      <c r="AA92" s="3"/>
    </row>
    <row r="93" spans="1:27" ht="18" x14ac:dyDescent="0.2">
      <c r="A93" s="524" t="s">
        <v>117</v>
      </c>
      <c r="B93" s="525"/>
      <c r="C93" s="525"/>
      <c r="D93" s="525"/>
      <c r="E93" s="525"/>
      <c r="F93" s="525"/>
      <c r="G93" s="525"/>
      <c r="H93" s="525"/>
      <c r="I93" s="525"/>
      <c r="J93" s="525"/>
      <c r="K93" s="525"/>
      <c r="L93" s="525"/>
      <c r="M93" s="525"/>
      <c r="N93" s="525"/>
      <c r="O93" s="525"/>
      <c r="P93" s="525"/>
      <c r="Q93" s="525"/>
      <c r="R93" s="525"/>
      <c r="S93" s="525"/>
      <c r="T93" s="525"/>
      <c r="U93" s="525"/>
      <c r="V93" s="525"/>
      <c r="W93" s="525"/>
      <c r="X93" s="526"/>
      <c r="Y93" s="3"/>
      <c r="Z93" s="3"/>
      <c r="AA93" s="3"/>
    </row>
    <row r="94" spans="1:27" ht="18" x14ac:dyDescent="0.2">
      <c r="A94" s="524" t="s">
        <v>118</v>
      </c>
      <c r="B94" s="525"/>
      <c r="C94" s="525"/>
      <c r="D94" s="525"/>
      <c r="E94" s="525"/>
      <c r="F94" s="525"/>
      <c r="G94" s="525"/>
      <c r="H94" s="525"/>
      <c r="I94" s="525"/>
      <c r="J94" s="525"/>
      <c r="K94" s="525"/>
      <c r="L94" s="525"/>
      <c r="M94" s="525"/>
      <c r="N94" s="525"/>
      <c r="O94" s="525"/>
      <c r="P94" s="525"/>
      <c r="Q94" s="525"/>
      <c r="R94" s="525"/>
      <c r="S94" s="525"/>
      <c r="T94" s="525"/>
      <c r="U94" s="525"/>
      <c r="V94" s="525"/>
      <c r="W94" s="525"/>
      <c r="X94" s="526"/>
      <c r="Y94" s="120"/>
      <c r="Z94" s="3"/>
      <c r="AA94" s="3"/>
    </row>
    <row r="95" spans="1:27" ht="18" x14ac:dyDescent="0.25">
      <c r="A95" s="538" t="s">
        <v>22</v>
      </c>
      <c r="B95" s="539"/>
      <c r="C95" s="539"/>
      <c r="D95" s="539"/>
      <c r="E95" s="441" t="s">
        <v>23</v>
      </c>
      <c r="F95" s="540">
        <f>L10+L50+L59+L71+L79+L43</f>
        <v>2813316866</v>
      </c>
      <c r="G95" s="541"/>
      <c r="H95" s="541"/>
      <c r="I95" s="385"/>
      <c r="J95" s="386"/>
      <c r="K95" s="386"/>
      <c r="L95" s="386"/>
      <c r="M95" s="385"/>
      <c r="N95" s="385"/>
      <c r="O95" s="385"/>
      <c r="P95" s="442"/>
      <c r="Q95" s="385"/>
      <c r="R95" s="389"/>
      <c r="S95" s="385"/>
      <c r="T95" s="390"/>
      <c r="U95" s="443"/>
      <c r="V95" s="542"/>
      <c r="W95" s="542"/>
      <c r="X95" s="542"/>
      <c r="Y95" s="120"/>
      <c r="Z95" s="3"/>
      <c r="AA95" s="3"/>
    </row>
    <row r="96" spans="1:27" s="47" customFormat="1" ht="18" x14ac:dyDescent="0.25">
      <c r="A96" s="538" t="s">
        <v>24</v>
      </c>
      <c r="B96" s="539"/>
      <c r="C96" s="539"/>
      <c r="D96" s="539"/>
      <c r="E96" s="444" t="s">
        <v>23</v>
      </c>
      <c r="F96" s="540">
        <f>V10+V50+V59+V71+V79+V43</f>
        <v>395475971</v>
      </c>
      <c r="G96" s="541"/>
      <c r="H96" s="541"/>
      <c r="I96" s="385"/>
      <c r="J96" s="386"/>
      <c r="K96" s="386"/>
      <c r="L96" s="386"/>
      <c r="M96" s="385"/>
      <c r="N96" s="385"/>
      <c r="O96" s="385"/>
      <c r="P96" s="442"/>
      <c r="Q96" s="385"/>
      <c r="R96" s="389"/>
      <c r="S96" s="385"/>
      <c r="T96" s="390"/>
      <c r="U96" s="545" t="s">
        <v>169</v>
      </c>
      <c r="V96" s="545"/>
      <c r="W96" s="545"/>
      <c r="X96" s="545"/>
      <c r="Y96" s="120"/>
      <c r="Z96" s="3"/>
      <c r="AA96" s="3"/>
    </row>
    <row r="97" spans="1:27" ht="18" x14ac:dyDescent="0.25">
      <c r="A97" s="538" t="s">
        <v>25</v>
      </c>
      <c r="B97" s="539"/>
      <c r="C97" s="539"/>
      <c r="D97" s="539"/>
      <c r="E97" s="445" t="s">
        <v>23</v>
      </c>
      <c r="F97" s="546">
        <f>F96/F95*100</f>
        <v>14.057285042416549</v>
      </c>
      <c r="G97" s="547"/>
      <c r="H97" s="547"/>
      <c r="I97" s="385"/>
      <c r="J97" s="386"/>
      <c r="K97" s="386"/>
      <c r="L97" s="386"/>
      <c r="M97" s="385"/>
      <c r="N97" s="385"/>
      <c r="O97" s="385"/>
      <c r="P97" s="388"/>
      <c r="Q97" s="385"/>
      <c r="R97" s="389"/>
      <c r="S97" s="385"/>
      <c r="T97" s="390"/>
      <c r="U97" s="548" t="s">
        <v>101</v>
      </c>
      <c r="V97" s="548"/>
      <c r="W97" s="548"/>
      <c r="X97" s="548"/>
      <c r="Y97" s="3"/>
      <c r="Z97" s="3"/>
      <c r="AA97" s="3"/>
    </row>
    <row r="98" spans="1:27" ht="18" x14ac:dyDescent="0.25">
      <c r="A98" s="385"/>
      <c r="B98" s="385"/>
      <c r="C98" s="385"/>
      <c r="D98" s="385"/>
      <c r="E98" s="385"/>
      <c r="F98" s="385"/>
      <c r="G98" s="385"/>
      <c r="H98" s="385"/>
      <c r="I98" s="385"/>
      <c r="J98" s="386"/>
      <c r="K98" s="386"/>
      <c r="L98" s="386"/>
      <c r="M98" s="385"/>
      <c r="N98" s="385"/>
      <c r="O98" s="385"/>
      <c r="P98" s="388"/>
      <c r="Q98" s="385"/>
      <c r="R98" s="389"/>
      <c r="S98" s="385"/>
      <c r="T98" s="390"/>
      <c r="U98" s="391"/>
      <c r="V98" s="391"/>
      <c r="W98" s="391"/>
      <c r="X98" s="446"/>
      <c r="Y98" s="3"/>
      <c r="Z98" s="3"/>
      <c r="AA98" s="3"/>
    </row>
    <row r="99" spans="1:27" ht="18" x14ac:dyDescent="0.25">
      <c r="A99" s="385"/>
      <c r="B99" s="385"/>
      <c r="C99" s="385"/>
      <c r="D99" s="385"/>
      <c r="E99" s="385"/>
      <c r="F99" s="385"/>
      <c r="G99" s="385"/>
      <c r="H99" s="385"/>
      <c r="I99" s="385"/>
      <c r="J99" s="386"/>
      <c r="K99" s="386"/>
      <c r="L99" s="386"/>
      <c r="M99" s="385"/>
      <c r="N99" s="391"/>
      <c r="O99" s="385"/>
      <c r="P99" s="388"/>
      <c r="Q99" s="385"/>
      <c r="R99" s="389"/>
      <c r="S99" s="385"/>
      <c r="T99" s="390"/>
      <c r="U99" s="391"/>
      <c r="V99" s="391"/>
      <c r="W99" s="391"/>
      <c r="X99" s="446"/>
      <c r="Y99" s="3"/>
      <c r="Z99" s="3"/>
      <c r="AA99" s="3"/>
    </row>
    <row r="100" spans="1:27" ht="18" x14ac:dyDescent="0.25">
      <c r="A100" s="385"/>
      <c r="B100" s="385"/>
      <c r="C100" s="385"/>
      <c r="D100" s="385"/>
      <c r="E100" s="385"/>
      <c r="F100" s="385"/>
      <c r="G100" s="385"/>
      <c r="H100" s="385"/>
      <c r="I100" s="385"/>
      <c r="J100" s="386"/>
      <c r="K100" s="386"/>
      <c r="L100" s="386"/>
      <c r="M100" s="385"/>
      <c r="N100" s="385"/>
      <c r="O100" s="385"/>
      <c r="P100" s="447"/>
      <c r="Q100" s="385"/>
      <c r="R100" s="389"/>
      <c r="S100" s="385"/>
      <c r="T100" s="390"/>
      <c r="U100" s="391"/>
      <c r="V100" s="391"/>
      <c r="W100" s="391"/>
      <c r="X100" s="446"/>
      <c r="Y100" s="3"/>
      <c r="Z100" s="3"/>
      <c r="AA100" s="3"/>
    </row>
    <row r="101" spans="1:27" ht="18" x14ac:dyDescent="0.25">
      <c r="A101" s="385"/>
      <c r="B101" s="385"/>
      <c r="C101" s="385"/>
      <c r="D101" s="385"/>
      <c r="E101" s="385"/>
      <c r="F101" s="385"/>
      <c r="G101" s="385"/>
      <c r="H101" s="385"/>
      <c r="I101" s="385"/>
      <c r="J101" s="386"/>
      <c r="K101" s="386"/>
      <c r="L101" s="386"/>
      <c r="M101" s="385"/>
      <c r="N101" s="385"/>
      <c r="O101" s="385"/>
      <c r="P101" s="388"/>
      <c r="Q101" s="385"/>
      <c r="R101" s="389"/>
      <c r="S101" s="385"/>
      <c r="T101" s="390"/>
      <c r="U101" s="391"/>
      <c r="V101" s="391"/>
      <c r="W101" s="391"/>
      <c r="X101" s="446"/>
      <c r="Y101" s="3"/>
      <c r="Z101" s="3"/>
      <c r="AA101" s="3"/>
    </row>
    <row r="102" spans="1:27" ht="22.5" x14ac:dyDescent="0.25">
      <c r="A102" s="385"/>
      <c r="B102" s="385"/>
      <c r="C102" s="385"/>
      <c r="D102" s="385"/>
      <c r="E102" s="385"/>
      <c r="F102" s="385"/>
      <c r="G102" s="385"/>
      <c r="H102" s="385"/>
      <c r="I102" s="385"/>
      <c r="J102" s="386"/>
      <c r="K102" s="386"/>
      <c r="L102" s="386"/>
      <c r="M102" s="385"/>
      <c r="N102" s="385"/>
      <c r="O102" s="385"/>
      <c r="P102" s="388"/>
      <c r="Q102" s="385"/>
      <c r="R102" s="389"/>
      <c r="S102" s="385"/>
      <c r="T102" s="390"/>
      <c r="U102" s="543" t="s">
        <v>102</v>
      </c>
      <c r="V102" s="543"/>
      <c r="W102" s="543"/>
      <c r="X102" s="543"/>
      <c r="Y102" s="3"/>
      <c r="Z102" s="3"/>
      <c r="AA102" s="3"/>
    </row>
    <row r="103" spans="1:27" ht="18" x14ac:dyDescent="0.25">
      <c r="A103" s="385"/>
      <c r="B103" s="385"/>
      <c r="C103" s="385"/>
      <c r="D103" s="385"/>
      <c r="E103" s="385"/>
      <c r="F103" s="385"/>
      <c r="G103" s="385"/>
      <c r="H103" s="385"/>
      <c r="I103" s="385"/>
      <c r="J103" s="386"/>
      <c r="K103" s="386"/>
      <c r="L103" s="386"/>
      <c r="M103" s="385"/>
      <c r="N103" s="385"/>
      <c r="O103" s="385"/>
      <c r="P103" s="388"/>
      <c r="Q103" s="385"/>
      <c r="R103" s="389"/>
      <c r="S103" s="385"/>
      <c r="T103" s="390"/>
      <c r="U103" s="544" t="s">
        <v>103</v>
      </c>
      <c r="V103" s="544"/>
      <c r="W103" s="544"/>
      <c r="X103" s="544"/>
      <c r="Y103" s="3"/>
      <c r="Z103" s="3"/>
      <c r="AA103" s="3"/>
    </row>
    <row r="104" spans="1:27" x14ac:dyDescent="0.2">
      <c r="Y104" s="3"/>
      <c r="Z104" s="3"/>
      <c r="AA104" s="3"/>
    </row>
    <row r="107" spans="1:27" x14ac:dyDescent="0.2">
      <c r="V107" s="93"/>
    </row>
    <row r="119" spans="8:12" x14ac:dyDescent="0.2">
      <c r="H119" s="124"/>
      <c r="I119" s="124"/>
      <c r="J119" s="125"/>
      <c r="K119" s="125"/>
      <c r="L119" s="125"/>
    </row>
    <row r="120" spans="8:12" x14ac:dyDescent="0.2">
      <c r="H120" s="126"/>
      <c r="I120" s="124"/>
      <c r="J120" s="125"/>
      <c r="K120" s="125"/>
      <c r="L120" s="126"/>
    </row>
    <row r="121" spans="8:12" x14ac:dyDescent="0.2">
      <c r="H121" s="126"/>
      <c r="I121" s="124"/>
      <c r="J121" s="125"/>
      <c r="K121" s="125"/>
      <c r="L121" s="126"/>
    </row>
    <row r="122" spans="8:12" x14ac:dyDescent="0.2">
      <c r="H122" s="126"/>
      <c r="I122" s="124"/>
      <c r="J122" s="125"/>
      <c r="K122" s="125"/>
      <c r="L122" s="126"/>
    </row>
    <row r="123" spans="8:12" x14ac:dyDescent="0.2">
      <c r="H123" s="126"/>
      <c r="I123" s="124"/>
      <c r="J123" s="125"/>
      <c r="K123" s="125"/>
      <c r="L123" s="126"/>
    </row>
    <row r="124" spans="8:12" x14ac:dyDescent="0.2">
      <c r="H124" s="126"/>
      <c r="I124" s="124"/>
      <c r="J124" s="125"/>
      <c r="K124" s="125"/>
      <c r="L124" s="126"/>
    </row>
    <row r="125" spans="8:12" x14ac:dyDescent="0.2">
      <c r="H125" s="126"/>
      <c r="I125" s="124"/>
      <c r="J125" s="125"/>
      <c r="K125" s="125"/>
      <c r="L125" s="126"/>
    </row>
    <row r="126" spans="8:12" x14ac:dyDescent="0.2">
      <c r="H126" s="126"/>
      <c r="I126" s="124"/>
      <c r="J126" s="125"/>
      <c r="K126" s="125"/>
      <c r="L126" s="126"/>
    </row>
    <row r="127" spans="8:12" x14ac:dyDescent="0.2">
      <c r="H127" s="126"/>
      <c r="I127" s="124"/>
      <c r="J127" s="125"/>
      <c r="K127" s="125"/>
      <c r="L127" s="126"/>
    </row>
    <row r="128" spans="8:12" x14ac:dyDescent="0.2">
      <c r="H128" s="126"/>
      <c r="I128" s="124"/>
      <c r="J128" s="125"/>
      <c r="K128" s="125"/>
      <c r="L128" s="126"/>
    </row>
    <row r="129" spans="8:12" x14ac:dyDescent="0.2">
      <c r="H129" s="126"/>
      <c r="I129" s="124"/>
      <c r="J129" s="125"/>
      <c r="K129" s="125"/>
      <c r="L129" s="126"/>
    </row>
    <row r="130" spans="8:12" x14ac:dyDescent="0.2">
      <c r="H130" s="126"/>
      <c r="I130" s="124"/>
      <c r="J130" s="125"/>
      <c r="K130" s="125"/>
      <c r="L130" s="126"/>
    </row>
    <row r="131" spans="8:12" x14ac:dyDescent="0.2">
      <c r="H131" s="126"/>
      <c r="I131" s="124"/>
      <c r="J131" s="125"/>
      <c r="K131" s="125"/>
      <c r="L131" s="126"/>
    </row>
    <row r="132" spans="8:12" x14ac:dyDescent="0.2">
      <c r="H132" s="126"/>
      <c r="I132" s="124"/>
      <c r="J132" s="125"/>
      <c r="K132" s="125"/>
      <c r="L132" s="126"/>
    </row>
    <row r="133" spans="8:12" x14ac:dyDescent="0.2">
      <c r="H133" s="126"/>
      <c r="I133" s="124"/>
      <c r="J133" s="125"/>
      <c r="K133" s="125"/>
      <c r="L133" s="126"/>
    </row>
    <row r="134" spans="8:12" x14ac:dyDescent="0.2">
      <c r="H134" s="126"/>
      <c r="I134" s="124"/>
      <c r="J134" s="125"/>
      <c r="K134" s="125"/>
      <c r="L134" s="126"/>
    </row>
    <row r="135" spans="8:12" x14ac:dyDescent="0.2">
      <c r="H135" s="126"/>
      <c r="I135" s="124"/>
      <c r="J135" s="125"/>
      <c r="K135" s="125"/>
      <c r="L135" s="126"/>
    </row>
    <row r="136" spans="8:12" x14ac:dyDescent="0.2">
      <c r="H136" s="126"/>
      <c r="I136" s="124"/>
      <c r="J136" s="125"/>
      <c r="K136" s="125"/>
      <c r="L136" s="126"/>
    </row>
    <row r="137" spans="8:12" x14ac:dyDescent="0.2">
      <c r="H137" s="127"/>
      <c r="I137" s="124"/>
      <c r="J137" s="125"/>
      <c r="K137" s="125"/>
      <c r="L137" s="127"/>
    </row>
    <row r="138" spans="8:12" x14ac:dyDescent="0.2">
      <c r="H138" s="127"/>
      <c r="I138" s="124"/>
      <c r="J138" s="125"/>
      <c r="K138" s="125"/>
      <c r="L138" s="128"/>
    </row>
    <row r="139" spans="8:12" x14ac:dyDescent="0.2">
      <c r="H139" s="127"/>
      <c r="I139" s="124"/>
      <c r="J139" s="125"/>
      <c r="K139" s="125"/>
      <c r="L139" s="127"/>
    </row>
    <row r="140" spans="8:12" x14ac:dyDescent="0.2">
      <c r="H140" s="124"/>
      <c r="I140" s="124"/>
      <c r="J140" s="125"/>
      <c r="K140" s="125"/>
      <c r="L140" s="125"/>
    </row>
    <row r="141" spans="8:12" x14ac:dyDescent="0.2">
      <c r="H141" s="124"/>
      <c r="I141" s="124"/>
      <c r="J141" s="125"/>
      <c r="K141" s="125"/>
      <c r="L141" s="125"/>
    </row>
    <row r="142" spans="8:12" x14ac:dyDescent="0.2">
      <c r="H142" s="124"/>
      <c r="I142" s="124"/>
      <c r="J142" s="125"/>
      <c r="K142" s="125"/>
      <c r="L142" s="125"/>
    </row>
    <row r="143" spans="8:12" x14ac:dyDescent="0.2">
      <c r="H143" s="124"/>
      <c r="I143" s="124"/>
      <c r="J143" s="125"/>
      <c r="K143" s="125"/>
      <c r="L143" s="125"/>
    </row>
  </sheetData>
  <mergeCells count="69">
    <mergeCell ref="U102:X102"/>
    <mergeCell ref="U103:X103"/>
    <mergeCell ref="A96:D96"/>
    <mergeCell ref="F96:H96"/>
    <mergeCell ref="U96:X96"/>
    <mergeCell ref="A97:D97"/>
    <mergeCell ref="F97:H97"/>
    <mergeCell ref="U97:X97"/>
    <mergeCell ref="A91:V91"/>
    <mergeCell ref="A92:V92"/>
    <mergeCell ref="A93:X93"/>
    <mergeCell ref="A94:X94"/>
    <mergeCell ref="A95:D95"/>
    <mergeCell ref="F95:H95"/>
    <mergeCell ref="V95:X95"/>
    <mergeCell ref="A78:X78"/>
    <mergeCell ref="A54:V54"/>
    <mergeCell ref="A55:V55"/>
    <mergeCell ref="A56:X56"/>
    <mergeCell ref="A57:X57"/>
    <mergeCell ref="A65:V65"/>
    <mergeCell ref="A66:V66"/>
    <mergeCell ref="A67:X67"/>
    <mergeCell ref="A68:X68"/>
    <mergeCell ref="A75:V75"/>
    <mergeCell ref="A76:V76"/>
    <mergeCell ref="A77:X77"/>
    <mergeCell ref="A41:X41"/>
    <mergeCell ref="A42:X42"/>
    <mergeCell ref="A46:V46"/>
    <mergeCell ref="A47:V47"/>
    <mergeCell ref="A48:X48"/>
    <mergeCell ref="A49:X49"/>
    <mergeCell ref="W8:X8"/>
    <mergeCell ref="Y16:Z40"/>
    <mergeCell ref="A39:V39"/>
    <mergeCell ref="A40:V40"/>
    <mergeCell ref="I8:L8"/>
    <mergeCell ref="M8:N8"/>
    <mergeCell ref="O8:P8"/>
    <mergeCell ref="Q8:R8"/>
    <mergeCell ref="S8:T8"/>
    <mergeCell ref="U8:V8"/>
    <mergeCell ref="A8:A9"/>
    <mergeCell ref="B8:B9"/>
    <mergeCell ref="C8:C9"/>
    <mergeCell ref="D8:D9"/>
    <mergeCell ref="E8:F8"/>
    <mergeCell ref="G8:H8"/>
    <mergeCell ref="I6:L7"/>
    <mergeCell ref="M6:T6"/>
    <mergeCell ref="U6:V7"/>
    <mergeCell ref="W6:X7"/>
    <mergeCell ref="M7:N7"/>
    <mergeCell ref="O7:P7"/>
    <mergeCell ref="Q7:R7"/>
    <mergeCell ref="S7:T7"/>
    <mergeCell ref="G6:H7"/>
    <mergeCell ref="A6:A7"/>
    <mergeCell ref="B6:B7"/>
    <mergeCell ref="C6:C7"/>
    <mergeCell ref="D6:D7"/>
    <mergeCell ref="E6:F7"/>
    <mergeCell ref="A1:X1"/>
    <mergeCell ref="L3:N3"/>
    <mergeCell ref="O3:U3"/>
    <mergeCell ref="A4:B4"/>
    <mergeCell ref="C4:H4"/>
    <mergeCell ref="W4:X4"/>
  </mergeCells>
  <printOptions horizontalCentered="1"/>
  <pageMargins left="0.23622047244094491" right="0.23622047244094491" top="0.35433070866141736" bottom="0.35433070866141736" header="0.31496062992125984" footer="0.31496062992125984"/>
  <pageSetup paperSize="256" scale="39" fitToHeight="0" orientation="landscape" r:id="rId1"/>
  <rowBreaks count="2" manualBreakCount="2">
    <brk id="49" max="23" man="1"/>
    <brk id="77" max="2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35"/>
  <sheetViews>
    <sheetView showGridLines="0" view="pageBreakPreview" zoomScale="60" zoomScaleNormal="70" workbookViewId="0">
      <pane xSplit="4" ySplit="8" topLeftCell="E9" activePane="bottomRight" state="frozen"/>
      <selection pane="topRight" activeCell="E1" sqref="E1"/>
      <selection pane="bottomLeft" activeCell="A9" sqref="A9"/>
      <selection pane="bottomRight" activeCell="C11" sqref="C11"/>
    </sheetView>
  </sheetViews>
  <sheetFormatPr defaultColWidth="9.140625" defaultRowHeight="15" x14ac:dyDescent="0.2"/>
  <cols>
    <col min="1" max="1" width="5.140625" style="1" customWidth="1"/>
    <col min="2" max="2" width="42.42578125" style="1" customWidth="1"/>
    <col min="3" max="3" width="21.7109375" style="1" customWidth="1"/>
    <col min="4" max="4" width="14" style="1" customWidth="1"/>
    <col min="5" max="5" width="4.5703125" style="1" customWidth="1"/>
    <col min="6" max="6" width="7.7109375" style="1" customWidth="1"/>
    <col min="7" max="7" width="5.7109375" style="1" customWidth="1"/>
    <col min="8" max="8" width="7.42578125" style="1" customWidth="1"/>
    <col min="9" max="9" width="8.85546875" style="1" customWidth="1"/>
    <col min="10" max="10" width="14.85546875" style="4" hidden="1" customWidth="1"/>
    <col min="11" max="11" width="25.42578125" style="4" customWidth="1"/>
    <col min="12" max="12" width="7.140625" style="4" customWidth="1"/>
    <col min="13" max="13" width="21.5703125" style="4" customWidth="1"/>
    <col min="14" max="14" width="11.42578125" style="1" customWidth="1"/>
    <col min="15" max="15" width="18.7109375" style="1" customWidth="1"/>
    <col min="16" max="16" width="5" style="1" customWidth="1"/>
    <col min="17" max="17" width="17" style="3" customWidth="1"/>
    <col min="18" max="18" width="9.140625" style="1" customWidth="1"/>
    <col min="19" max="19" width="18.5703125" style="164" customWidth="1"/>
    <col min="20" max="20" width="6" style="1" customWidth="1"/>
    <col min="21" max="21" width="19.5703125" style="169" customWidth="1"/>
    <col min="22" max="22" width="11.42578125" style="81" customWidth="1"/>
    <col min="23" max="23" width="22.140625" style="81" customWidth="1"/>
    <col min="24" max="24" width="15.7109375" style="81" customWidth="1"/>
    <col min="25" max="25" width="15.5703125" style="1" customWidth="1"/>
    <col min="26" max="26" width="9.140625" style="1"/>
    <col min="27" max="27" width="11" style="1" customWidth="1"/>
    <col min="28" max="28" width="24.140625" style="1" customWidth="1"/>
    <col min="29" max="16384" width="9.140625" style="1"/>
  </cols>
  <sheetData>
    <row r="1" spans="1:28" ht="19.5" x14ac:dyDescent="0.2">
      <c r="A1" s="553" t="s">
        <v>134</v>
      </c>
      <c r="B1" s="553"/>
      <c r="C1" s="553"/>
      <c r="D1" s="553"/>
      <c r="E1" s="553"/>
      <c r="F1" s="553"/>
      <c r="G1" s="553"/>
      <c r="H1" s="553"/>
      <c r="I1" s="553"/>
      <c r="J1" s="553"/>
      <c r="K1" s="553"/>
      <c r="L1" s="553"/>
      <c r="M1" s="553"/>
      <c r="N1" s="553"/>
      <c r="O1" s="553"/>
      <c r="P1" s="553"/>
      <c r="Q1" s="553"/>
      <c r="R1" s="553"/>
      <c r="S1" s="553"/>
      <c r="T1" s="553"/>
      <c r="U1" s="553"/>
      <c r="V1" s="553"/>
      <c r="W1" s="553"/>
      <c r="X1" s="553"/>
      <c r="Y1" s="553"/>
    </row>
    <row r="2" spans="1:28" ht="20.25" thickBot="1" x14ac:dyDescent="0.25">
      <c r="A2" s="7" t="s">
        <v>111</v>
      </c>
      <c r="B2" s="7"/>
      <c r="C2" s="7"/>
      <c r="D2" s="7"/>
      <c r="E2" s="7"/>
      <c r="F2" s="7"/>
      <c r="G2" s="7"/>
      <c r="H2" s="7"/>
      <c r="I2" s="7"/>
      <c r="J2" s="7"/>
      <c r="K2" s="7"/>
      <c r="L2" s="7"/>
      <c r="M2" s="554"/>
      <c r="N2" s="554"/>
      <c r="O2" s="554"/>
      <c r="P2" s="555"/>
      <c r="Q2" s="555"/>
      <c r="R2" s="555"/>
      <c r="S2" s="555"/>
      <c r="T2" s="555"/>
      <c r="U2" s="555"/>
      <c r="V2" s="555"/>
      <c r="W2" s="85"/>
      <c r="X2" s="85"/>
      <c r="Y2" s="7"/>
    </row>
    <row r="3" spans="1:28" ht="20.25" customHeight="1" thickBot="1" x14ac:dyDescent="0.3">
      <c r="A3" s="503" t="s">
        <v>71</v>
      </c>
      <c r="B3" s="503"/>
      <c r="C3" s="504" t="s">
        <v>97</v>
      </c>
      <c r="D3" s="504"/>
      <c r="E3" s="504"/>
      <c r="F3" s="504"/>
      <c r="G3" s="504"/>
      <c r="H3" s="504"/>
      <c r="I3" s="144"/>
      <c r="J3" s="144"/>
      <c r="K3" s="144"/>
      <c r="L3" s="144"/>
      <c r="M3" s="144"/>
      <c r="N3" s="145"/>
      <c r="O3" s="145"/>
      <c r="P3" s="146"/>
      <c r="Q3" s="156"/>
      <c r="R3" s="146"/>
      <c r="S3" s="163"/>
      <c r="T3" s="146"/>
      <c r="U3" s="168"/>
      <c r="V3" s="147"/>
      <c r="W3" s="148"/>
      <c r="X3" s="505" t="s">
        <v>21</v>
      </c>
      <c r="Y3" s="506"/>
    </row>
    <row r="4" spans="1:28" ht="14.25" customHeight="1" x14ac:dyDescent="0.2">
      <c r="A4" s="8"/>
      <c r="B4" s="8"/>
      <c r="C4" s="8"/>
      <c r="D4" s="8"/>
      <c r="E4" s="8"/>
      <c r="F4" s="8"/>
      <c r="G4" s="8"/>
      <c r="H4" s="8"/>
      <c r="I4" s="8"/>
      <c r="J4" s="2"/>
      <c r="K4" s="2"/>
      <c r="L4" s="2"/>
      <c r="M4" s="2"/>
      <c r="P4" s="129"/>
      <c r="R4" s="129"/>
      <c r="T4" s="129"/>
      <c r="V4" s="130"/>
    </row>
    <row r="5" spans="1:28" ht="19.5" customHeight="1" x14ac:dyDescent="0.2">
      <c r="A5" s="556" t="s">
        <v>0</v>
      </c>
      <c r="B5" s="556" t="s">
        <v>13</v>
      </c>
      <c r="C5" s="556" t="s">
        <v>14</v>
      </c>
      <c r="D5" s="556" t="s">
        <v>1</v>
      </c>
      <c r="E5" s="549" t="s">
        <v>12</v>
      </c>
      <c r="F5" s="550"/>
      <c r="G5" s="549" t="s">
        <v>26</v>
      </c>
      <c r="H5" s="550"/>
      <c r="I5" s="549" t="s">
        <v>27</v>
      </c>
      <c r="J5" s="558"/>
      <c r="K5" s="558"/>
      <c r="L5" s="558"/>
      <c r="M5" s="550"/>
      <c r="N5" s="560" t="s">
        <v>17</v>
      </c>
      <c r="O5" s="561"/>
      <c r="P5" s="561"/>
      <c r="Q5" s="561"/>
      <c r="R5" s="561"/>
      <c r="S5" s="561"/>
      <c r="T5" s="561"/>
      <c r="U5" s="562"/>
      <c r="V5" s="563" t="s">
        <v>28</v>
      </c>
      <c r="W5" s="564"/>
      <c r="X5" s="563" t="s">
        <v>29</v>
      </c>
      <c r="Y5" s="564"/>
    </row>
    <row r="6" spans="1:28" s="3" customFormat="1" ht="41.25" customHeight="1" x14ac:dyDescent="0.2">
      <c r="A6" s="557"/>
      <c r="B6" s="557"/>
      <c r="C6" s="557"/>
      <c r="D6" s="557"/>
      <c r="E6" s="551"/>
      <c r="F6" s="552"/>
      <c r="G6" s="551"/>
      <c r="H6" s="552"/>
      <c r="I6" s="551"/>
      <c r="J6" s="559"/>
      <c r="K6" s="559"/>
      <c r="L6" s="559"/>
      <c r="M6" s="552"/>
      <c r="N6" s="560" t="s">
        <v>15</v>
      </c>
      <c r="O6" s="562"/>
      <c r="P6" s="560" t="s">
        <v>16</v>
      </c>
      <c r="Q6" s="562"/>
      <c r="R6" s="560" t="s">
        <v>2</v>
      </c>
      <c r="S6" s="562"/>
      <c r="T6" s="560" t="s">
        <v>3</v>
      </c>
      <c r="U6" s="562"/>
      <c r="V6" s="565"/>
      <c r="W6" s="566"/>
      <c r="X6" s="565"/>
      <c r="Y6" s="566"/>
    </row>
    <row r="7" spans="1:28" s="3" customFormat="1" ht="24.75" customHeight="1" x14ac:dyDescent="0.2">
      <c r="A7" s="570" t="s">
        <v>8</v>
      </c>
      <c r="B7" s="570" t="s">
        <v>9</v>
      </c>
      <c r="C7" s="570" t="s">
        <v>10</v>
      </c>
      <c r="D7" s="570" t="s">
        <v>11</v>
      </c>
      <c r="E7" s="572">
        <v>5</v>
      </c>
      <c r="F7" s="573"/>
      <c r="G7" s="572">
        <v>6</v>
      </c>
      <c r="H7" s="573"/>
      <c r="I7" s="568">
        <v>7</v>
      </c>
      <c r="J7" s="568"/>
      <c r="K7" s="568"/>
      <c r="L7" s="568"/>
      <c r="M7" s="568"/>
      <c r="N7" s="560">
        <v>8</v>
      </c>
      <c r="O7" s="562"/>
      <c r="P7" s="569">
        <v>9</v>
      </c>
      <c r="Q7" s="569"/>
      <c r="R7" s="569">
        <v>10</v>
      </c>
      <c r="S7" s="569"/>
      <c r="T7" s="569">
        <v>11</v>
      </c>
      <c r="U7" s="569"/>
      <c r="V7" s="569" t="s">
        <v>4</v>
      </c>
      <c r="W7" s="569"/>
      <c r="X7" s="569" t="s">
        <v>5</v>
      </c>
      <c r="Y7" s="569"/>
    </row>
    <row r="8" spans="1:28" s="3" customFormat="1" ht="45" customHeight="1" x14ac:dyDescent="0.2">
      <c r="A8" s="571"/>
      <c r="B8" s="557"/>
      <c r="C8" s="557"/>
      <c r="D8" s="557"/>
      <c r="E8" s="6" t="s">
        <v>6</v>
      </c>
      <c r="F8" s="6" t="s">
        <v>110</v>
      </c>
      <c r="G8" s="6" t="s">
        <v>6</v>
      </c>
      <c r="H8" s="6" t="s">
        <v>110</v>
      </c>
      <c r="I8" s="6" t="s">
        <v>6</v>
      </c>
      <c r="J8" s="6" t="s">
        <v>7</v>
      </c>
      <c r="K8" s="6" t="s">
        <v>119</v>
      </c>
      <c r="L8" s="6" t="s">
        <v>6</v>
      </c>
      <c r="M8" s="6" t="s">
        <v>120</v>
      </c>
      <c r="N8" s="6" t="s">
        <v>6</v>
      </c>
      <c r="O8" s="6" t="s">
        <v>109</v>
      </c>
      <c r="P8" s="6" t="s">
        <v>6</v>
      </c>
      <c r="Q8" s="6" t="s">
        <v>109</v>
      </c>
      <c r="R8" s="6" t="s">
        <v>6</v>
      </c>
      <c r="S8" s="137" t="s">
        <v>108</v>
      </c>
      <c r="T8" s="6" t="s">
        <v>6</v>
      </c>
      <c r="U8" s="170" t="s">
        <v>109</v>
      </c>
      <c r="V8" s="86" t="s">
        <v>6</v>
      </c>
      <c r="W8" s="86" t="s">
        <v>109</v>
      </c>
      <c r="X8" s="86" t="s">
        <v>6</v>
      </c>
      <c r="Y8" s="6" t="s">
        <v>18</v>
      </c>
      <c r="AA8" s="207"/>
    </row>
    <row r="9" spans="1:28" s="3" customFormat="1" ht="45" customHeight="1" x14ac:dyDescent="0.2">
      <c r="A9" s="584" t="s">
        <v>143</v>
      </c>
      <c r="B9" s="584"/>
      <c r="C9" s="584"/>
      <c r="D9" s="584"/>
      <c r="E9" s="584"/>
      <c r="F9" s="584"/>
      <c r="G9" s="584"/>
      <c r="H9" s="584"/>
      <c r="I9" s="584"/>
      <c r="J9" s="244"/>
      <c r="K9" s="245">
        <f>K10+K37+K44+K53+K62+K69</f>
        <v>2813316866</v>
      </c>
      <c r="L9" s="585"/>
      <c r="M9" s="586"/>
      <c r="N9" s="586"/>
      <c r="O9" s="586"/>
      <c r="P9" s="586"/>
      <c r="Q9" s="586"/>
      <c r="R9" s="586"/>
      <c r="S9" s="586"/>
      <c r="T9" s="586"/>
      <c r="U9" s="586"/>
      <c r="V9" s="586"/>
      <c r="W9" s="586"/>
      <c r="X9" s="586"/>
      <c r="Y9" s="587"/>
      <c r="AA9" s="207"/>
    </row>
    <row r="10" spans="1:28" s="3" customFormat="1" ht="122.25" customHeight="1" x14ac:dyDescent="0.2">
      <c r="A10" s="184" t="s">
        <v>15</v>
      </c>
      <c r="B10" s="38" t="s">
        <v>30</v>
      </c>
      <c r="C10" s="182" t="s">
        <v>121</v>
      </c>
      <c r="D10" s="37" t="s">
        <v>84</v>
      </c>
      <c r="E10" s="14"/>
      <c r="F10" s="65">
        <f>SUM(F12:F32)</f>
        <v>0</v>
      </c>
      <c r="G10" s="194" t="s">
        <v>106</v>
      </c>
      <c r="H10" s="65">
        <f>SUM(H12:H32)</f>
        <v>0</v>
      </c>
      <c r="I10" s="179"/>
      <c r="J10" s="66"/>
      <c r="K10" s="67">
        <f>K11+K14+K21+K24+K28</f>
        <v>2501463866</v>
      </c>
      <c r="L10" s="179"/>
      <c r="M10" s="67"/>
      <c r="N10" s="179"/>
      <c r="O10" s="67"/>
      <c r="P10" s="179"/>
      <c r="Q10" s="67"/>
      <c r="R10" s="179"/>
      <c r="S10" s="67"/>
      <c r="T10" s="179"/>
      <c r="U10" s="67"/>
      <c r="V10" s="179"/>
      <c r="W10" s="67"/>
      <c r="X10" s="179"/>
      <c r="Y10" s="83"/>
    </row>
    <row r="11" spans="1:28" s="3" customFormat="1" ht="84.75" customHeight="1" x14ac:dyDescent="0.2">
      <c r="A11" s="185"/>
      <c r="B11" s="186" t="s">
        <v>85</v>
      </c>
      <c r="C11" s="187" t="s">
        <v>123</v>
      </c>
      <c r="D11" s="188" t="s">
        <v>84</v>
      </c>
      <c r="E11" s="39"/>
      <c r="F11" s="189" t="s">
        <v>106</v>
      </c>
      <c r="G11" s="189" t="s">
        <v>106</v>
      </c>
      <c r="H11" s="189" t="s">
        <v>106</v>
      </c>
      <c r="I11" s="68"/>
      <c r="J11" s="68"/>
      <c r="K11" s="69">
        <f>K12+K13</f>
        <v>2212276866</v>
      </c>
      <c r="L11" s="49"/>
      <c r="M11" s="69"/>
      <c r="N11" s="49"/>
      <c r="O11" s="69"/>
      <c r="P11" s="49"/>
      <c r="Q11" s="69"/>
      <c r="R11" s="49"/>
      <c r="S11" s="69"/>
      <c r="T11" s="49"/>
      <c r="U11" s="69"/>
      <c r="V11" s="69"/>
      <c r="W11" s="89"/>
      <c r="X11" s="69"/>
      <c r="Y11" s="69"/>
    </row>
    <row r="12" spans="1:28" s="47" customFormat="1" ht="55.5" customHeight="1" x14ac:dyDescent="0.2">
      <c r="A12" s="25">
        <v>1</v>
      </c>
      <c r="B12" s="18" t="s">
        <v>31</v>
      </c>
      <c r="C12" s="21" t="s">
        <v>55</v>
      </c>
      <c r="D12" s="31" t="s">
        <v>74</v>
      </c>
      <c r="E12" s="9"/>
      <c r="F12" s="70">
        <v>0</v>
      </c>
      <c r="G12" s="190" t="s">
        <v>106</v>
      </c>
      <c r="H12" s="70">
        <v>0</v>
      </c>
      <c r="I12" s="64">
        <v>12</v>
      </c>
      <c r="J12" s="71"/>
      <c r="K12" s="70">
        <v>2199316866</v>
      </c>
      <c r="L12" s="64"/>
      <c r="M12" s="40"/>
      <c r="N12" s="222"/>
      <c r="O12" s="223"/>
      <c r="P12" s="222"/>
      <c r="Q12" s="224"/>
      <c r="R12" s="222"/>
      <c r="S12" s="225"/>
      <c r="T12" s="222"/>
      <c r="U12" s="171"/>
      <c r="V12" s="117"/>
      <c r="W12" s="87"/>
      <c r="X12" s="90"/>
      <c r="Y12" s="61"/>
      <c r="Z12" s="3"/>
      <c r="AA12" s="3"/>
      <c r="AB12" s="3"/>
    </row>
    <row r="13" spans="1:28" ht="60" customHeight="1" x14ac:dyDescent="0.2">
      <c r="A13" s="25">
        <v>2</v>
      </c>
      <c r="B13" s="18" t="s">
        <v>32</v>
      </c>
      <c r="C13" s="21" t="s">
        <v>56</v>
      </c>
      <c r="D13" s="31" t="s">
        <v>95</v>
      </c>
      <c r="E13" s="11"/>
      <c r="F13" s="70">
        <v>0</v>
      </c>
      <c r="G13" s="191" t="s">
        <v>106</v>
      </c>
      <c r="H13" s="70">
        <v>0</v>
      </c>
      <c r="I13" s="42"/>
      <c r="J13" s="73"/>
      <c r="K13" s="74">
        <v>12960000</v>
      </c>
      <c r="L13" s="42"/>
      <c r="M13" s="41"/>
      <c r="N13" s="115"/>
      <c r="O13" s="84"/>
      <c r="P13" s="115"/>
      <c r="Q13" s="157"/>
      <c r="R13" s="115"/>
      <c r="S13" s="143"/>
      <c r="T13" s="115"/>
      <c r="U13" s="99"/>
      <c r="V13" s="87"/>
      <c r="W13" s="87"/>
      <c r="X13" s="90"/>
      <c r="Y13" s="61"/>
      <c r="Z13" s="528"/>
      <c r="AA13" s="529"/>
      <c r="AB13" s="3"/>
    </row>
    <row r="14" spans="1:28" ht="66" customHeight="1" x14ac:dyDescent="0.2">
      <c r="A14" s="49"/>
      <c r="B14" s="50" t="s">
        <v>86</v>
      </c>
      <c r="C14" s="51" t="s">
        <v>124</v>
      </c>
      <c r="D14" s="188" t="s">
        <v>84</v>
      </c>
      <c r="E14" s="53"/>
      <c r="F14" s="189" t="s">
        <v>106</v>
      </c>
      <c r="G14" s="189" t="s">
        <v>106</v>
      </c>
      <c r="H14" s="189" t="s">
        <v>106</v>
      </c>
      <c r="I14" s="69"/>
      <c r="J14" s="75"/>
      <c r="K14" s="76">
        <f>K15+K16+K17+K18+K19+K20</f>
        <v>49728500</v>
      </c>
      <c r="L14" s="69"/>
      <c r="M14" s="76"/>
      <c r="N14" s="69"/>
      <c r="O14" s="76"/>
      <c r="P14" s="69"/>
      <c r="Q14" s="76"/>
      <c r="R14" s="69"/>
      <c r="S14" s="76"/>
      <c r="T14" s="69"/>
      <c r="U14" s="76"/>
      <c r="V14" s="89"/>
      <c r="W14" s="76"/>
      <c r="X14" s="89"/>
      <c r="Y14" s="62"/>
      <c r="Z14" s="528"/>
      <c r="AA14" s="529"/>
      <c r="AB14" s="3"/>
    </row>
    <row r="15" spans="1:28" s="47" customFormat="1" ht="96.75" customHeight="1" x14ac:dyDescent="0.2">
      <c r="A15" s="25">
        <v>1</v>
      </c>
      <c r="B15" s="18" t="s">
        <v>93</v>
      </c>
      <c r="C15" s="22" t="s">
        <v>99</v>
      </c>
      <c r="D15" s="25" t="s">
        <v>75</v>
      </c>
      <c r="E15" s="11"/>
      <c r="F15" s="70">
        <v>0</v>
      </c>
      <c r="G15" s="70">
        <v>0</v>
      </c>
      <c r="H15" s="70">
        <v>0</v>
      </c>
      <c r="I15" s="42">
        <v>7</v>
      </c>
      <c r="J15" s="41"/>
      <c r="K15" s="74">
        <v>4596500</v>
      </c>
      <c r="L15" s="42"/>
      <c r="M15" s="41"/>
      <c r="N15" s="115"/>
      <c r="O15" s="99"/>
      <c r="P15" s="115"/>
      <c r="Q15" s="157"/>
      <c r="R15" s="115"/>
      <c r="S15" s="143"/>
      <c r="T15" s="115"/>
      <c r="U15" s="99"/>
      <c r="V15" s="87"/>
      <c r="W15" s="87"/>
      <c r="X15" s="90"/>
      <c r="Y15" s="61"/>
      <c r="Z15" s="528"/>
      <c r="AA15" s="529"/>
      <c r="AB15" s="3"/>
    </row>
    <row r="16" spans="1:28" ht="65.25" customHeight="1" x14ac:dyDescent="0.2">
      <c r="A16" s="101">
        <v>2</v>
      </c>
      <c r="B16" s="19" t="s">
        <v>33</v>
      </c>
      <c r="C16" s="102" t="s">
        <v>57</v>
      </c>
      <c r="D16" s="101" t="s">
        <v>75</v>
      </c>
      <c r="E16" s="11"/>
      <c r="F16" s="70">
        <v>0</v>
      </c>
      <c r="G16" s="70">
        <v>0</v>
      </c>
      <c r="H16" s="70">
        <v>0</v>
      </c>
      <c r="I16" s="42">
        <v>35</v>
      </c>
      <c r="J16" s="73"/>
      <c r="K16" s="41">
        <v>10000000</v>
      </c>
      <c r="L16" s="42"/>
      <c r="M16" s="41"/>
      <c r="N16" s="115"/>
      <c r="O16" s="84"/>
      <c r="P16" s="12"/>
      <c r="Q16" s="157"/>
      <c r="R16" s="115"/>
      <c r="S16" s="143"/>
      <c r="T16" s="115"/>
      <c r="U16" s="99"/>
      <c r="V16" s="117"/>
      <c r="W16" s="87"/>
      <c r="X16" s="92"/>
      <c r="Y16" s="60"/>
      <c r="Z16" s="528"/>
      <c r="AA16" s="529"/>
      <c r="AB16" s="3"/>
    </row>
    <row r="17" spans="1:28" ht="55.5" customHeight="1" x14ac:dyDescent="0.2">
      <c r="A17" s="101">
        <v>3</v>
      </c>
      <c r="B17" s="19" t="s">
        <v>94</v>
      </c>
      <c r="C17" s="104" t="s">
        <v>98</v>
      </c>
      <c r="D17" s="101" t="s">
        <v>75</v>
      </c>
      <c r="E17" s="11"/>
      <c r="F17" s="70">
        <v>0</v>
      </c>
      <c r="G17" s="70">
        <v>0</v>
      </c>
      <c r="H17" s="70">
        <v>0</v>
      </c>
      <c r="I17" s="42">
        <v>5</v>
      </c>
      <c r="J17" s="73"/>
      <c r="K17" s="41">
        <v>8000000</v>
      </c>
      <c r="L17" s="42"/>
      <c r="M17" s="41"/>
      <c r="N17" s="12"/>
      <c r="O17" s="84"/>
      <c r="P17" s="226"/>
      <c r="Q17" s="227"/>
      <c r="R17" s="228"/>
      <c r="S17" s="229"/>
      <c r="T17" s="228"/>
      <c r="U17" s="230"/>
      <c r="V17" s="231"/>
      <c r="W17" s="87"/>
      <c r="X17" s="92"/>
      <c r="Y17" s="60"/>
      <c r="Z17" s="528"/>
      <c r="AA17" s="529"/>
      <c r="AB17" s="3"/>
    </row>
    <row r="18" spans="1:28" ht="90" x14ac:dyDescent="0.2">
      <c r="A18" s="101">
        <v>4</v>
      </c>
      <c r="B18" s="19" t="s">
        <v>135</v>
      </c>
      <c r="C18" s="104" t="s">
        <v>144</v>
      </c>
      <c r="D18" s="101" t="s">
        <v>74</v>
      </c>
      <c r="E18" s="11"/>
      <c r="F18" s="70"/>
      <c r="G18" s="70"/>
      <c r="H18" s="70"/>
      <c r="I18" s="42">
        <v>12</v>
      </c>
      <c r="J18" s="73"/>
      <c r="K18" s="41">
        <v>1492000</v>
      </c>
      <c r="L18" s="42"/>
      <c r="M18" s="41"/>
      <c r="N18" s="12"/>
      <c r="O18" s="84"/>
      <c r="P18" s="226"/>
      <c r="Q18" s="227"/>
      <c r="R18" s="228"/>
      <c r="S18" s="229"/>
      <c r="T18" s="228"/>
      <c r="U18" s="230"/>
      <c r="V18" s="231"/>
      <c r="W18" s="87"/>
      <c r="X18" s="92"/>
      <c r="Y18" s="60"/>
      <c r="Z18" s="528"/>
      <c r="AA18" s="529"/>
      <c r="AB18" s="3"/>
    </row>
    <row r="19" spans="1:28" ht="55.5" customHeight="1" x14ac:dyDescent="0.2">
      <c r="A19" s="25">
        <v>5</v>
      </c>
      <c r="B19" s="18" t="s">
        <v>34</v>
      </c>
      <c r="C19" s="21" t="s">
        <v>58</v>
      </c>
      <c r="D19" s="25" t="s">
        <v>96</v>
      </c>
      <c r="E19" s="11"/>
      <c r="F19" s="70">
        <v>0</v>
      </c>
      <c r="G19" s="70">
        <v>0</v>
      </c>
      <c r="H19" s="70">
        <v>0</v>
      </c>
      <c r="I19" s="42">
        <v>15</v>
      </c>
      <c r="J19" s="41"/>
      <c r="K19" s="41">
        <v>19000000</v>
      </c>
      <c r="L19" s="42"/>
      <c r="M19" s="41"/>
      <c r="N19" s="12"/>
      <c r="O19" s="84"/>
      <c r="P19" s="226"/>
      <c r="Q19" s="227"/>
      <c r="R19" s="226"/>
      <c r="S19" s="232"/>
      <c r="T19" s="226"/>
      <c r="U19" s="233"/>
      <c r="V19" s="234"/>
      <c r="W19" s="87"/>
      <c r="X19" s="90"/>
      <c r="Y19" s="61"/>
      <c r="Z19" s="528"/>
      <c r="AA19" s="529"/>
      <c r="AB19" s="3"/>
    </row>
    <row r="20" spans="1:28" ht="55.5" customHeight="1" x14ac:dyDescent="0.2">
      <c r="A20" s="101">
        <v>6</v>
      </c>
      <c r="B20" s="19" t="s">
        <v>35</v>
      </c>
      <c r="C20" s="104" t="s">
        <v>59</v>
      </c>
      <c r="D20" s="105" t="s">
        <v>95</v>
      </c>
      <c r="E20" s="11"/>
      <c r="F20" s="70">
        <v>0</v>
      </c>
      <c r="G20" s="70">
        <v>0</v>
      </c>
      <c r="H20" s="70">
        <v>0</v>
      </c>
      <c r="I20" s="42">
        <v>7</v>
      </c>
      <c r="J20" s="73"/>
      <c r="K20" s="41">
        <v>6640000</v>
      </c>
      <c r="L20" s="42"/>
      <c r="M20" s="41"/>
      <c r="N20" s="12"/>
      <c r="O20" s="84"/>
      <c r="P20" s="115"/>
      <c r="Q20" s="157"/>
      <c r="R20" s="195"/>
      <c r="S20" s="143"/>
      <c r="T20" s="115"/>
      <c r="U20" s="99"/>
      <c r="V20" s="117"/>
      <c r="W20" s="87"/>
      <c r="X20" s="92"/>
      <c r="Y20" s="60"/>
      <c r="Z20" s="528"/>
      <c r="AA20" s="529"/>
      <c r="AB20" s="3"/>
    </row>
    <row r="21" spans="1:28" s="97" customFormat="1" ht="55.5" customHeight="1" x14ac:dyDescent="0.2">
      <c r="A21" s="49"/>
      <c r="B21" s="50" t="s">
        <v>87</v>
      </c>
      <c r="C21" s="54" t="s">
        <v>126</v>
      </c>
      <c r="D21" s="52" t="s">
        <v>84</v>
      </c>
      <c r="E21" s="53"/>
      <c r="F21" s="189" t="s">
        <v>106</v>
      </c>
      <c r="G21" s="189" t="s">
        <v>106</v>
      </c>
      <c r="H21" s="189" t="s">
        <v>106</v>
      </c>
      <c r="I21" s="69"/>
      <c r="J21" s="75"/>
      <c r="K21" s="76">
        <f>K22+K23</f>
        <v>67870000</v>
      </c>
      <c r="L21" s="69"/>
      <c r="M21" s="76"/>
      <c r="N21" s="69"/>
      <c r="O21" s="76"/>
      <c r="P21" s="69"/>
      <c r="Q21" s="76"/>
      <c r="R21" s="69"/>
      <c r="S21" s="76"/>
      <c r="T21" s="69"/>
      <c r="U21" s="76"/>
      <c r="V21" s="69"/>
      <c r="W21" s="88"/>
      <c r="X21" s="69"/>
      <c r="Y21" s="62"/>
      <c r="Z21" s="528"/>
      <c r="AA21" s="529"/>
      <c r="AB21" s="118"/>
    </row>
    <row r="22" spans="1:28" ht="55.5" customHeight="1" x14ac:dyDescent="0.2">
      <c r="A22" s="106">
        <v>1</v>
      </c>
      <c r="B22" s="209" t="s">
        <v>137</v>
      </c>
      <c r="C22" s="210" t="s">
        <v>145</v>
      </c>
      <c r="D22" s="211" t="s">
        <v>146</v>
      </c>
      <c r="E22" s="212"/>
      <c r="F22" s="213"/>
      <c r="G22" s="214"/>
      <c r="H22" s="213"/>
      <c r="I22" s="215">
        <v>1</v>
      </c>
      <c r="J22" s="216"/>
      <c r="K22" s="217">
        <v>9000000</v>
      </c>
      <c r="L22" s="215"/>
      <c r="M22" s="218"/>
      <c r="N22" s="215"/>
      <c r="O22" s="217"/>
      <c r="P22" s="215"/>
      <c r="Q22" s="217"/>
      <c r="R22" s="215"/>
      <c r="S22" s="217"/>
      <c r="T22" s="215"/>
      <c r="U22" s="217"/>
      <c r="V22" s="215"/>
      <c r="W22" s="219"/>
      <c r="X22" s="220"/>
      <c r="Y22" s="113"/>
      <c r="Z22" s="528"/>
      <c r="AA22" s="529"/>
      <c r="AB22" s="221"/>
    </row>
    <row r="23" spans="1:28" s="47" customFormat="1" ht="98.25" customHeight="1" x14ac:dyDescent="0.2">
      <c r="A23" s="106">
        <v>2</v>
      </c>
      <c r="B23" s="107" t="s">
        <v>36</v>
      </c>
      <c r="C23" s="22" t="s">
        <v>72</v>
      </c>
      <c r="D23" s="108" t="s">
        <v>76</v>
      </c>
      <c r="E23" s="109"/>
      <c r="F23" s="110">
        <v>0</v>
      </c>
      <c r="G23" s="70">
        <v>0</v>
      </c>
      <c r="H23" s="110">
        <v>0</v>
      </c>
      <c r="I23" s="131">
        <v>8</v>
      </c>
      <c r="J23" s="111"/>
      <c r="K23" s="132">
        <v>58870000</v>
      </c>
      <c r="L23" s="131"/>
      <c r="M23" s="41"/>
      <c r="N23" s="196"/>
      <c r="O23" s="134"/>
      <c r="P23" s="114"/>
      <c r="Q23" s="158"/>
      <c r="R23" s="197"/>
      <c r="S23" s="198"/>
      <c r="T23" s="235"/>
      <c r="U23" s="199"/>
      <c r="V23" s="122"/>
      <c r="W23" s="112"/>
      <c r="X23" s="92"/>
      <c r="Y23" s="113"/>
      <c r="Z23" s="528"/>
      <c r="AA23" s="529"/>
      <c r="AB23" s="118"/>
    </row>
    <row r="24" spans="1:28" ht="75" customHeight="1" x14ac:dyDescent="0.2">
      <c r="A24" s="49"/>
      <c r="B24" s="50" t="s">
        <v>122</v>
      </c>
      <c r="C24" s="51" t="s">
        <v>125</v>
      </c>
      <c r="D24" s="49" t="s">
        <v>84</v>
      </c>
      <c r="E24" s="53"/>
      <c r="F24" s="189" t="s">
        <v>106</v>
      </c>
      <c r="G24" s="189" t="s">
        <v>106</v>
      </c>
      <c r="H24" s="189" t="s">
        <v>106</v>
      </c>
      <c r="I24" s="69"/>
      <c r="J24" s="75"/>
      <c r="K24" s="76">
        <f>K25+K26+K27</f>
        <v>137599500</v>
      </c>
      <c r="L24" s="69"/>
      <c r="M24" s="76"/>
      <c r="N24" s="69"/>
      <c r="O24" s="76"/>
      <c r="P24" s="69"/>
      <c r="Q24" s="76"/>
      <c r="R24" s="69"/>
      <c r="S24" s="76"/>
      <c r="T24" s="69"/>
      <c r="U24" s="76"/>
      <c r="V24" s="69"/>
      <c r="W24" s="88"/>
      <c r="X24" s="69"/>
      <c r="Y24" s="62"/>
      <c r="Z24" s="528"/>
      <c r="AA24" s="529"/>
      <c r="AB24" s="118"/>
    </row>
    <row r="25" spans="1:28" s="97" customFormat="1" ht="55.5" customHeight="1" x14ac:dyDescent="0.2">
      <c r="A25" s="25">
        <v>8</v>
      </c>
      <c r="B25" s="18" t="s">
        <v>37</v>
      </c>
      <c r="C25" s="23" t="s">
        <v>73</v>
      </c>
      <c r="D25" s="25" t="s">
        <v>77</v>
      </c>
      <c r="E25" s="109"/>
      <c r="F25" s="110">
        <v>0</v>
      </c>
      <c r="G25" s="70">
        <v>0</v>
      </c>
      <c r="H25" s="110">
        <v>0</v>
      </c>
      <c r="I25" s="131">
        <v>1000</v>
      </c>
      <c r="J25" s="111"/>
      <c r="K25" s="132">
        <v>4162000</v>
      </c>
      <c r="L25" s="131"/>
      <c r="M25" s="41"/>
      <c r="N25" s="133"/>
      <c r="O25" s="134"/>
      <c r="P25" s="197"/>
      <c r="Q25" s="206"/>
      <c r="R25" s="139"/>
      <c r="S25" s="140"/>
      <c r="T25" s="235"/>
      <c r="U25" s="172"/>
      <c r="V25" s="122"/>
      <c r="W25" s="112"/>
      <c r="X25" s="92"/>
      <c r="Y25" s="113"/>
      <c r="Z25" s="528"/>
      <c r="AA25" s="529"/>
      <c r="AB25" s="3"/>
    </row>
    <row r="26" spans="1:28" s="97" customFormat="1" ht="68.25" customHeight="1" x14ac:dyDescent="0.2">
      <c r="A26" s="25">
        <v>9</v>
      </c>
      <c r="B26" s="18" t="s">
        <v>38</v>
      </c>
      <c r="C26" s="21" t="s">
        <v>60</v>
      </c>
      <c r="D26" s="25" t="s">
        <v>78</v>
      </c>
      <c r="E26" s="11"/>
      <c r="F26" s="70">
        <v>0</v>
      </c>
      <c r="G26" s="70">
        <v>0</v>
      </c>
      <c r="H26" s="70">
        <v>0</v>
      </c>
      <c r="I26" s="246">
        <v>4</v>
      </c>
      <c r="J26" s="41"/>
      <c r="K26" s="41">
        <v>31800000</v>
      </c>
      <c r="L26" s="42"/>
      <c r="M26" s="41"/>
      <c r="N26" s="115"/>
      <c r="O26" s="98"/>
      <c r="P26" s="115"/>
      <c r="Q26" s="157"/>
      <c r="R26" s="115"/>
      <c r="S26" s="143"/>
      <c r="T26" s="12"/>
      <c r="U26" s="99"/>
      <c r="V26" s="117"/>
      <c r="W26" s="87"/>
      <c r="X26" s="90"/>
      <c r="Y26" s="136"/>
      <c r="Z26" s="528"/>
      <c r="AA26" s="529"/>
      <c r="AB26" s="3"/>
    </row>
    <row r="27" spans="1:28" s="97" customFormat="1" ht="55.5" customHeight="1" x14ac:dyDescent="0.2">
      <c r="A27" s="25">
        <v>10</v>
      </c>
      <c r="B27" s="18" t="s">
        <v>39</v>
      </c>
      <c r="C27" s="24" t="s">
        <v>61</v>
      </c>
      <c r="D27" s="25" t="s">
        <v>79</v>
      </c>
      <c r="E27" s="11"/>
      <c r="F27" s="70">
        <v>0</v>
      </c>
      <c r="G27" s="70">
        <v>0</v>
      </c>
      <c r="H27" s="70">
        <v>0</v>
      </c>
      <c r="I27" s="42">
        <v>7</v>
      </c>
      <c r="J27" s="41"/>
      <c r="K27" s="41">
        <v>101637500</v>
      </c>
      <c r="L27" s="42"/>
      <c r="M27" s="41"/>
      <c r="N27" s="226"/>
      <c r="O27" s="98"/>
      <c r="P27" s="115"/>
      <c r="Q27" s="157"/>
      <c r="R27" s="115"/>
      <c r="S27" s="143"/>
      <c r="T27" s="115"/>
      <c r="U27" s="99"/>
      <c r="V27" s="117"/>
      <c r="W27" s="87"/>
      <c r="X27" s="90"/>
      <c r="Y27" s="136"/>
      <c r="Z27" s="528"/>
      <c r="AA27" s="529"/>
      <c r="AB27" s="3"/>
    </row>
    <row r="28" spans="1:28" ht="55.5" customHeight="1" x14ac:dyDescent="0.2">
      <c r="A28" s="49"/>
      <c r="B28" s="50" t="s">
        <v>88</v>
      </c>
      <c r="C28" s="54" t="s">
        <v>127</v>
      </c>
      <c r="D28" s="49" t="s">
        <v>84</v>
      </c>
      <c r="E28" s="53"/>
      <c r="F28" s="189" t="s">
        <v>106</v>
      </c>
      <c r="G28" s="189" t="s">
        <v>106</v>
      </c>
      <c r="H28" s="189" t="s">
        <v>106</v>
      </c>
      <c r="I28" s="69"/>
      <c r="J28" s="75"/>
      <c r="K28" s="76">
        <f>SUM(K29:K32)</f>
        <v>33989000</v>
      </c>
      <c r="L28" s="69"/>
      <c r="M28" s="76"/>
      <c r="N28" s="69"/>
      <c r="O28" s="76"/>
      <c r="P28" s="69"/>
      <c r="Q28" s="76"/>
      <c r="R28" s="69"/>
      <c r="S28" s="76"/>
      <c r="T28" s="69"/>
      <c r="U28" s="76"/>
      <c r="V28" s="69"/>
      <c r="W28" s="88"/>
      <c r="X28" s="69"/>
      <c r="Y28" s="62"/>
      <c r="Z28" s="528"/>
      <c r="AA28" s="529"/>
      <c r="AB28" s="119"/>
    </row>
    <row r="29" spans="1:28" s="47" customFormat="1" ht="70.5" customHeight="1" x14ac:dyDescent="0.2">
      <c r="A29" s="25">
        <v>1</v>
      </c>
      <c r="B29" s="18" t="s">
        <v>40</v>
      </c>
      <c r="C29" s="21" t="s">
        <v>62</v>
      </c>
      <c r="D29" s="31" t="s">
        <v>76</v>
      </c>
      <c r="E29" s="11"/>
      <c r="F29" s="70">
        <v>0</v>
      </c>
      <c r="G29" s="70">
        <v>0</v>
      </c>
      <c r="H29" s="70">
        <v>0</v>
      </c>
      <c r="I29" s="42">
        <v>8</v>
      </c>
      <c r="J29" s="73"/>
      <c r="K29" s="41">
        <v>18414000</v>
      </c>
      <c r="L29" s="42"/>
      <c r="M29" s="41"/>
      <c r="N29" s="195"/>
      <c r="O29" s="236"/>
      <c r="P29" s="195"/>
      <c r="Q29" s="157"/>
      <c r="R29" s="195"/>
      <c r="S29" s="237"/>
      <c r="T29" s="226"/>
      <c r="U29" s="233"/>
      <c r="V29" s="234"/>
      <c r="W29" s="87"/>
      <c r="X29" s="238"/>
      <c r="Y29" s="61"/>
      <c r="Z29" s="528"/>
      <c r="AA29" s="529"/>
      <c r="AB29" s="3"/>
    </row>
    <row r="30" spans="1:28" s="47" customFormat="1" ht="70.5" customHeight="1" x14ac:dyDescent="0.2">
      <c r="A30" s="25">
        <v>2</v>
      </c>
      <c r="B30" s="18" t="s">
        <v>136</v>
      </c>
      <c r="C30" s="21" t="s">
        <v>147</v>
      </c>
      <c r="D30" s="31" t="s">
        <v>76</v>
      </c>
      <c r="E30" s="11"/>
      <c r="F30" s="70"/>
      <c r="G30" s="70"/>
      <c r="H30" s="70"/>
      <c r="I30" s="246">
        <v>6</v>
      </c>
      <c r="J30" s="73"/>
      <c r="K30" s="41">
        <v>1525000</v>
      </c>
      <c r="L30" s="42"/>
      <c r="M30" s="41"/>
      <c r="N30" s="195"/>
      <c r="O30" s="236"/>
      <c r="P30" s="195"/>
      <c r="Q30" s="157"/>
      <c r="R30" s="195"/>
      <c r="S30" s="237"/>
      <c r="T30" s="226"/>
      <c r="U30" s="233"/>
      <c r="V30" s="234"/>
      <c r="W30" s="87"/>
      <c r="X30" s="238"/>
      <c r="Y30" s="61"/>
      <c r="Z30" s="528"/>
      <c r="AA30" s="529"/>
      <c r="AB30" s="3"/>
    </row>
    <row r="31" spans="1:28" s="47" customFormat="1" ht="70.5" customHeight="1" x14ac:dyDescent="0.2">
      <c r="A31" s="25">
        <v>3</v>
      </c>
      <c r="B31" s="18" t="s">
        <v>142</v>
      </c>
      <c r="C31" s="21" t="s">
        <v>148</v>
      </c>
      <c r="D31" s="31" t="s">
        <v>76</v>
      </c>
      <c r="E31" s="11"/>
      <c r="F31" s="70"/>
      <c r="G31" s="70"/>
      <c r="H31" s="70"/>
      <c r="I31" s="42">
        <v>10</v>
      </c>
      <c r="J31" s="73"/>
      <c r="K31" s="41">
        <v>9170000</v>
      </c>
      <c r="L31" s="42"/>
      <c r="M31" s="41"/>
      <c r="N31" s="195"/>
      <c r="O31" s="236"/>
      <c r="P31" s="195"/>
      <c r="Q31" s="157"/>
      <c r="R31" s="195"/>
      <c r="S31" s="237"/>
      <c r="T31" s="226"/>
      <c r="U31" s="233"/>
      <c r="V31" s="234"/>
      <c r="W31" s="87"/>
      <c r="X31" s="238"/>
      <c r="Y31" s="61"/>
      <c r="Z31" s="528"/>
      <c r="AA31" s="529"/>
      <c r="AB31" s="3"/>
    </row>
    <row r="32" spans="1:28" ht="72.75" customHeight="1" x14ac:dyDescent="0.2">
      <c r="A32" s="25">
        <v>14</v>
      </c>
      <c r="B32" s="19" t="s">
        <v>41</v>
      </c>
      <c r="C32" s="21" t="s">
        <v>63</v>
      </c>
      <c r="D32" s="31" t="s">
        <v>76</v>
      </c>
      <c r="E32" s="11"/>
      <c r="F32" s="70">
        <v>0</v>
      </c>
      <c r="G32" s="70">
        <v>0</v>
      </c>
      <c r="H32" s="70">
        <v>0</v>
      </c>
      <c r="I32" s="42">
        <v>3</v>
      </c>
      <c r="J32" s="73"/>
      <c r="K32" s="41">
        <v>4880000</v>
      </c>
      <c r="L32" s="42"/>
      <c r="M32" s="41"/>
      <c r="N32" s="115"/>
      <c r="O32" s="98"/>
      <c r="P32" s="115"/>
      <c r="Q32" s="98"/>
      <c r="R32" s="115"/>
      <c r="S32" s="143"/>
      <c r="T32" s="226"/>
      <c r="U32" s="233"/>
      <c r="V32" s="234"/>
      <c r="W32" s="87"/>
      <c r="X32" s="135"/>
      <c r="Y32" s="61"/>
      <c r="Z32" s="528"/>
      <c r="AA32" s="529"/>
      <c r="AB32" s="3"/>
    </row>
    <row r="33" spans="1:28" ht="27" customHeight="1" x14ac:dyDescent="0.2">
      <c r="A33" s="580" t="s">
        <v>19</v>
      </c>
      <c r="B33" s="580"/>
      <c r="C33" s="580"/>
      <c r="D33" s="580"/>
      <c r="E33" s="580"/>
      <c r="F33" s="580"/>
      <c r="G33" s="580"/>
      <c r="H33" s="580"/>
      <c r="I33" s="580"/>
      <c r="J33" s="580"/>
      <c r="K33" s="580"/>
      <c r="L33" s="580"/>
      <c r="M33" s="580"/>
      <c r="N33" s="580"/>
      <c r="O33" s="580"/>
      <c r="P33" s="580"/>
      <c r="Q33" s="580"/>
      <c r="R33" s="580"/>
      <c r="S33" s="580"/>
      <c r="T33" s="580"/>
      <c r="U33" s="580"/>
      <c r="V33" s="580"/>
      <c r="W33" s="580"/>
      <c r="X33" s="72">
        <v>97</v>
      </c>
      <c r="Y33" s="155" t="e">
        <f>W10/M10*100</f>
        <v>#DIV/0!</v>
      </c>
      <c r="Z33" s="528"/>
      <c r="AA33" s="529"/>
      <c r="AB33" s="3"/>
    </row>
    <row r="34" spans="1:28" ht="21.75" customHeight="1" x14ac:dyDescent="0.2">
      <c r="A34" s="580" t="s">
        <v>20</v>
      </c>
      <c r="B34" s="580"/>
      <c r="C34" s="580"/>
      <c r="D34" s="580"/>
      <c r="E34" s="580"/>
      <c r="F34" s="580"/>
      <c r="G34" s="580"/>
      <c r="H34" s="580"/>
      <c r="I34" s="580"/>
      <c r="J34" s="580"/>
      <c r="K34" s="580"/>
      <c r="L34" s="580"/>
      <c r="M34" s="580"/>
      <c r="N34" s="580"/>
      <c r="O34" s="580"/>
      <c r="P34" s="580"/>
      <c r="Q34" s="580"/>
      <c r="R34" s="580"/>
      <c r="S34" s="580"/>
      <c r="T34" s="580"/>
      <c r="U34" s="580"/>
      <c r="V34" s="580"/>
      <c r="W34" s="580"/>
      <c r="X34" s="103"/>
      <c r="Y34" s="13"/>
      <c r="Z34" s="528"/>
      <c r="AA34" s="529"/>
      <c r="AB34" s="3"/>
    </row>
    <row r="35" spans="1:28" ht="21.75" customHeight="1" x14ac:dyDescent="0.2">
      <c r="A35" s="567" t="s">
        <v>112</v>
      </c>
      <c r="B35" s="567"/>
      <c r="C35" s="567"/>
      <c r="D35" s="567"/>
      <c r="E35" s="567"/>
      <c r="F35" s="567"/>
      <c r="G35" s="567"/>
      <c r="H35" s="567"/>
      <c r="I35" s="567"/>
      <c r="J35" s="567"/>
      <c r="K35" s="567"/>
      <c r="L35" s="567"/>
      <c r="M35" s="567"/>
      <c r="N35" s="567"/>
      <c r="O35" s="567"/>
      <c r="P35" s="567"/>
      <c r="Q35" s="567"/>
      <c r="R35" s="567"/>
      <c r="S35" s="567"/>
      <c r="T35" s="567"/>
      <c r="U35" s="567"/>
      <c r="V35" s="567"/>
      <c r="W35" s="567"/>
      <c r="X35" s="567"/>
      <c r="Y35" s="567"/>
      <c r="Z35" s="3"/>
      <c r="AA35" s="3"/>
      <c r="AB35" s="3"/>
    </row>
    <row r="36" spans="1:28" ht="21.75" customHeight="1" x14ac:dyDescent="0.2">
      <c r="A36" s="567" t="s">
        <v>113</v>
      </c>
      <c r="B36" s="567"/>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3"/>
      <c r="AA36" s="3"/>
      <c r="AB36" s="3"/>
    </row>
    <row r="37" spans="1:28" ht="130.5" customHeight="1" x14ac:dyDescent="0.2">
      <c r="A37" s="239" t="s">
        <v>16</v>
      </c>
      <c r="B37" s="182" t="s">
        <v>138</v>
      </c>
      <c r="C37" s="182"/>
      <c r="D37" s="63" t="s">
        <v>84</v>
      </c>
      <c r="E37" s="14"/>
      <c r="F37" s="65">
        <f>SUM(F39:F40)</f>
        <v>0</v>
      </c>
      <c r="G37" s="192">
        <v>0</v>
      </c>
      <c r="H37" s="65">
        <f>SUM(H39:H40)</f>
        <v>0</v>
      </c>
      <c r="I37" s="180"/>
      <c r="J37" s="65"/>
      <c r="K37" s="67">
        <f>K38</f>
        <v>3119000</v>
      </c>
      <c r="L37" s="180"/>
      <c r="M37" s="67"/>
      <c r="N37" s="180"/>
      <c r="O37" s="67"/>
      <c r="P37" s="180"/>
      <c r="Q37" s="67"/>
      <c r="R37" s="180"/>
      <c r="S37" s="67"/>
      <c r="T37" s="180"/>
      <c r="U37" s="67"/>
      <c r="V37" s="180"/>
      <c r="W37" s="67"/>
      <c r="X37" s="180"/>
      <c r="Y37" s="67"/>
      <c r="Z37" s="3"/>
      <c r="AA37" s="3"/>
      <c r="AB37" s="3"/>
    </row>
    <row r="38" spans="1:28" s="3" customFormat="1" ht="80.25" customHeight="1" x14ac:dyDescent="0.2">
      <c r="A38" s="240"/>
      <c r="B38" s="241" t="s">
        <v>139</v>
      </c>
      <c r="C38" s="242"/>
      <c r="D38" s="243" t="s">
        <v>84</v>
      </c>
      <c r="E38" s="39"/>
      <c r="F38" s="189" t="s">
        <v>106</v>
      </c>
      <c r="G38" s="189" t="s">
        <v>106</v>
      </c>
      <c r="H38" s="189" t="s">
        <v>106</v>
      </c>
      <c r="I38" s="69"/>
      <c r="J38" s="69"/>
      <c r="K38" s="69">
        <f>K39</f>
        <v>3119000</v>
      </c>
      <c r="L38" s="69"/>
      <c r="M38" s="69"/>
      <c r="N38" s="69"/>
      <c r="O38" s="69"/>
      <c r="P38" s="69"/>
      <c r="Q38" s="69"/>
      <c r="R38" s="69"/>
      <c r="S38" s="69"/>
      <c r="T38" s="69"/>
      <c r="U38" s="69"/>
      <c r="V38" s="69"/>
      <c r="W38" s="69"/>
      <c r="X38" s="69"/>
      <c r="Y38" s="46"/>
    </row>
    <row r="39" spans="1:28" s="47" customFormat="1" ht="60" customHeight="1" x14ac:dyDescent="0.2">
      <c r="A39" s="25">
        <v>1</v>
      </c>
      <c r="B39" s="18" t="s">
        <v>140</v>
      </c>
      <c r="C39" s="24" t="s">
        <v>149</v>
      </c>
      <c r="D39" s="25" t="s">
        <v>75</v>
      </c>
      <c r="E39" s="9"/>
      <c r="F39" s="70">
        <v>0</v>
      </c>
      <c r="G39" s="70">
        <v>0</v>
      </c>
      <c r="H39" s="70">
        <v>0</v>
      </c>
      <c r="I39" s="246">
        <v>3</v>
      </c>
      <c r="J39" s="71"/>
      <c r="K39" s="40">
        <v>3119000</v>
      </c>
      <c r="L39" s="42"/>
      <c r="M39" s="40"/>
      <c r="N39" s="42"/>
      <c r="O39" s="98"/>
      <c r="P39" s="64"/>
      <c r="Q39" s="40"/>
      <c r="R39" s="10"/>
      <c r="S39" s="138"/>
      <c r="T39" s="10"/>
      <c r="U39" s="173"/>
      <c r="V39" s="87"/>
      <c r="W39" s="87"/>
      <c r="X39" s="92"/>
      <c r="Y39" s="60"/>
      <c r="Z39" s="3"/>
      <c r="AA39" s="3"/>
      <c r="AB39" s="3"/>
    </row>
    <row r="40" spans="1:28" ht="53.25" customHeight="1" x14ac:dyDescent="0.2">
      <c r="A40" s="574" t="s">
        <v>19</v>
      </c>
      <c r="B40" s="575"/>
      <c r="C40" s="575"/>
      <c r="D40" s="575"/>
      <c r="E40" s="575"/>
      <c r="F40" s="575"/>
      <c r="G40" s="575"/>
      <c r="H40" s="575"/>
      <c r="I40" s="575"/>
      <c r="J40" s="575"/>
      <c r="K40" s="575"/>
      <c r="L40" s="575"/>
      <c r="M40" s="575"/>
      <c r="N40" s="575"/>
      <c r="O40" s="575"/>
      <c r="P40" s="575"/>
      <c r="Q40" s="575"/>
      <c r="R40" s="575"/>
      <c r="S40" s="575"/>
      <c r="T40" s="575"/>
      <c r="U40" s="575"/>
      <c r="V40" s="575"/>
      <c r="W40" s="576"/>
      <c r="X40" s="103" t="e">
        <f>AVERAGE(X38:X39)</f>
        <v>#DIV/0!</v>
      </c>
      <c r="Y40" s="150" t="e">
        <f>W36/M36*100</f>
        <v>#DIV/0!</v>
      </c>
      <c r="Z40" s="3"/>
      <c r="AA40" s="3"/>
      <c r="AB40" s="3"/>
    </row>
    <row r="41" spans="1:28" ht="21.75" customHeight="1" x14ac:dyDescent="0.2">
      <c r="A41" s="574" t="s">
        <v>20</v>
      </c>
      <c r="B41" s="575"/>
      <c r="C41" s="575"/>
      <c r="D41" s="575"/>
      <c r="E41" s="575"/>
      <c r="F41" s="575"/>
      <c r="G41" s="575"/>
      <c r="H41" s="575"/>
      <c r="I41" s="575"/>
      <c r="J41" s="575"/>
      <c r="K41" s="575"/>
      <c r="L41" s="575"/>
      <c r="M41" s="575"/>
      <c r="N41" s="575"/>
      <c r="O41" s="575"/>
      <c r="P41" s="575"/>
      <c r="Q41" s="575"/>
      <c r="R41" s="575"/>
      <c r="S41" s="575"/>
      <c r="T41" s="575"/>
      <c r="U41" s="575"/>
      <c r="V41" s="575"/>
      <c r="W41" s="576"/>
      <c r="X41" s="91" t="s">
        <v>104</v>
      </c>
      <c r="Y41" s="13"/>
      <c r="Z41" s="3"/>
      <c r="AA41" s="3"/>
      <c r="AB41" s="3"/>
    </row>
    <row r="42" spans="1:28" ht="21.75" customHeight="1" x14ac:dyDescent="0.2">
      <c r="A42" s="577" t="s">
        <v>112</v>
      </c>
      <c r="B42" s="578"/>
      <c r="C42" s="578"/>
      <c r="D42" s="578"/>
      <c r="E42" s="578"/>
      <c r="F42" s="578"/>
      <c r="G42" s="578"/>
      <c r="H42" s="578"/>
      <c r="I42" s="578"/>
      <c r="J42" s="578"/>
      <c r="K42" s="578"/>
      <c r="L42" s="578"/>
      <c r="M42" s="578"/>
      <c r="N42" s="578"/>
      <c r="O42" s="578"/>
      <c r="P42" s="578"/>
      <c r="Q42" s="578"/>
      <c r="R42" s="578"/>
      <c r="S42" s="578"/>
      <c r="T42" s="578"/>
      <c r="U42" s="578"/>
      <c r="V42" s="578"/>
      <c r="W42" s="578"/>
      <c r="X42" s="578"/>
      <c r="Y42" s="579"/>
      <c r="Z42" s="3"/>
      <c r="AA42" s="3"/>
      <c r="AB42" s="3"/>
    </row>
    <row r="43" spans="1:28" ht="21.75" customHeight="1" x14ac:dyDescent="0.2">
      <c r="A43" s="577" t="s">
        <v>114</v>
      </c>
      <c r="B43" s="578"/>
      <c r="C43" s="578"/>
      <c r="D43" s="578"/>
      <c r="E43" s="578"/>
      <c r="F43" s="578"/>
      <c r="G43" s="578"/>
      <c r="H43" s="578"/>
      <c r="I43" s="578"/>
      <c r="J43" s="578"/>
      <c r="K43" s="578"/>
      <c r="L43" s="578"/>
      <c r="M43" s="578"/>
      <c r="N43" s="578"/>
      <c r="O43" s="578"/>
      <c r="P43" s="578"/>
      <c r="Q43" s="578"/>
      <c r="R43" s="578"/>
      <c r="S43" s="578"/>
      <c r="T43" s="578"/>
      <c r="U43" s="578"/>
      <c r="V43" s="578"/>
      <c r="W43" s="578"/>
      <c r="X43" s="578"/>
      <c r="Y43" s="579"/>
      <c r="Z43" s="3"/>
      <c r="AA43" s="3"/>
      <c r="AB43" s="3"/>
    </row>
    <row r="44" spans="1:28" ht="130.5" customHeight="1" x14ac:dyDescent="0.2">
      <c r="A44" s="184" t="s">
        <v>2</v>
      </c>
      <c r="B44" s="38" t="s">
        <v>42</v>
      </c>
      <c r="C44" s="38" t="s">
        <v>81</v>
      </c>
      <c r="D44" s="37" t="s">
        <v>84</v>
      </c>
      <c r="E44" s="14"/>
      <c r="F44" s="65">
        <f>SUM(F46:F47)</f>
        <v>0</v>
      </c>
      <c r="G44" s="192">
        <v>0</v>
      </c>
      <c r="H44" s="65">
        <f>SUM(H46:H47)</f>
        <v>0</v>
      </c>
      <c r="I44" s="180"/>
      <c r="J44" s="65"/>
      <c r="K44" s="67">
        <f>K45</f>
        <v>62956500</v>
      </c>
      <c r="L44" s="180"/>
      <c r="M44" s="67"/>
      <c r="N44" s="180"/>
      <c r="O44" s="67"/>
      <c r="P44" s="180"/>
      <c r="Q44" s="67"/>
      <c r="R44" s="180"/>
      <c r="S44" s="67"/>
      <c r="T44" s="180"/>
      <c r="U44" s="67"/>
      <c r="V44" s="180"/>
      <c r="W44" s="67"/>
      <c r="X44" s="180"/>
      <c r="Y44" s="67"/>
      <c r="Z44" s="3"/>
      <c r="AA44" s="3"/>
      <c r="AB44" s="3"/>
    </row>
    <row r="45" spans="1:28" s="3" customFormat="1" ht="80.25" customHeight="1" x14ac:dyDescent="0.2">
      <c r="A45" s="44"/>
      <c r="B45" s="186" t="s">
        <v>89</v>
      </c>
      <c r="C45" s="55" t="s">
        <v>128</v>
      </c>
      <c r="D45" s="200" t="s">
        <v>84</v>
      </c>
      <c r="E45" s="39"/>
      <c r="F45" s="189" t="s">
        <v>106</v>
      </c>
      <c r="G45" s="189" t="s">
        <v>106</v>
      </c>
      <c r="H45" s="189" t="s">
        <v>106</v>
      </c>
      <c r="I45" s="69"/>
      <c r="J45" s="69"/>
      <c r="K45" s="69">
        <f>K46+K47</f>
        <v>62956500</v>
      </c>
      <c r="L45" s="69"/>
      <c r="M45" s="69"/>
      <c r="N45" s="69"/>
      <c r="O45" s="69"/>
      <c r="P45" s="69"/>
      <c r="Q45" s="69"/>
      <c r="R45" s="69"/>
      <c r="S45" s="69"/>
      <c r="T45" s="69"/>
      <c r="U45" s="69"/>
      <c r="V45" s="69"/>
      <c r="W45" s="69"/>
      <c r="X45" s="69"/>
      <c r="Y45" s="46"/>
    </row>
    <row r="46" spans="1:28" s="47" customFormat="1" ht="60" customHeight="1" x14ac:dyDescent="0.2">
      <c r="A46" s="25">
        <v>1</v>
      </c>
      <c r="B46" s="18" t="s">
        <v>47</v>
      </c>
      <c r="C46" s="24" t="s">
        <v>64</v>
      </c>
      <c r="D46" s="25" t="s">
        <v>80</v>
      </c>
      <c r="E46" s="9"/>
      <c r="F46" s="70">
        <v>0</v>
      </c>
      <c r="G46" s="70">
        <v>0</v>
      </c>
      <c r="H46" s="70">
        <v>0</v>
      </c>
      <c r="I46" s="42">
        <v>20</v>
      </c>
      <c r="J46" s="71"/>
      <c r="K46" s="40">
        <v>8350000</v>
      </c>
      <c r="L46" s="42"/>
      <c r="M46" s="40"/>
      <c r="N46" s="42"/>
      <c r="O46" s="98"/>
      <c r="P46" s="64"/>
      <c r="Q46" s="40"/>
      <c r="R46" s="10"/>
      <c r="S46" s="138"/>
      <c r="T46" s="10"/>
      <c r="U46" s="173"/>
      <c r="V46" s="87"/>
      <c r="W46" s="87"/>
      <c r="X46" s="92"/>
      <c r="Y46" s="60"/>
      <c r="Z46" s="3"/>
      <c r="AA46" s="3"/>
      <c r="AB46" s="3"/>
    </row>
    <row r="47" spans="1:28" ht="55.5" customHeight="1" x14ac:dyDescent="0.2">
      <c r="A47" s="25">
        <v>2</v>
      </c>
      <c r="B47" s="26" t="s">
        <v>48</v>
      </c>
      <c r="C47" s="24" t="s">
        <v>65</v>
      </c>
      <c r="D47" s="25" t="s">
        <v>80</v>
      </c>
      <c r="E47" s="11"/>
      <c r="F47" s="70">
        <v>0</v>
      </c>
      <c r="G47" s="70">
        <v>0</v>
      </c>
      <c r="H47" s="70">
        <v>0</v>
      </c>
      <c r="I47" s="42">
        <v>20</v>
      </c>
      <c r="J47" s="73"/>
      <c r="K47" s="41">
        <v>54606500</v>
      </c>
      <c r="L47" s="42"/>
      <c r="M47" s="41"/>
      <c r="N47" s="115"/>
      <c r="O47" s="100"/>
      <c r="P47" s="115"/>
      <c r="Q47" s="157"/>
      <c r="R47" s="115"/>
      <c r="S47" s="143"/>
      <c r="T47" s="115"/>
      <c r="U47" s="99"/>
      <c r="V47" s="87"/>
      <c r="W47" s="87"/>
      <c r="X47" s="92"/>
      <c r="Y47" s="60"/>
      <c r="Z47" s="3"/>
      <c r="AA47" s="3"/>
      <c r="AB47" s="3"/>
    </row>
    <row r="48" spans="1:28" ht="53.25" customHeight="1" x14ac:dyDescent="0.2">
      <c r="A48" s="574" t="s">
        <v>19</v>
      </c>
      <c r="B48" s="575"/>
      <c r="C48" s="575"/>
      <c r="D48" s="575"/>
      <c r="E48" s="575"/>
      <c r="F48" s="575"/>
      <c r="G48" s="575"/>
      <c r="H48" s="575"/>
      <c r="I48" s="575"/>
      <c r="J48" s="575"/>
      <c r="K48" s="575"/>
      <c r="L48" s="575"/>
      <c r="M48" s="575"/>
      <c r="N48" s="575"/>
      <c r="O48" s="575"/>
      <c r="P48" s="575"/>
      <c r="Q48" s="575"/>
      <c r="R48" s="575"/>
      <c r="S48" s="575"/>
      <c r="T48" s="575"/>
      <c r="U48" s="575"/>
      <c r="V48" s="575"/>
      <c r="W48" s="576"/>
      <c r="X48" s="103" t="e">
        <f>AVERAGE(X46:X47)</f>
        <v>#DIV/0!</v>
      </c>
      <c r="Y48" s="150" t="e">
        <f>W44/M44*100</f>
        <v>#DIV/0!</v>
      </c>
      <c r="Z48" s="3"/>
      <c r="AA48" s="3"/>
      <c r="AB48" s="3"/>
    </row>
    <row r="49" spans="1:28" ht="21.75" customHeight="1" x14ac:dyDescent="0.2">
      <c r="A49" s="574" t="s">
        <v>20</v>
      </c>
      <c r="B49" s="575"/>
      <c r="C49" s="575"/>
      <c r="D49" s="575"/>
      <c r="E49" s="575"/>
      <c r="F49" s="575"/>
      <c r="G49" s="575"/>
      <c r="H49" s="575"/>
      <c r="I49" s="575"/>
      <c r="J49" s="575"/>
      <c r="K49" s="575"/>
      <c r="L49" s="575"/>
      <c r="M49" s="575"/>
      <c r="N49" s="575"/>
      <c r="O49" s="575"/>
      <c r="P49" s="575"/>
      <c r="Q49" s="575"/>
      <c r="R49" s="575"/>
      <c r="S49" s="575"/>
      <c r="T49" s="575"/>
      <c r="U49" s="575"/>
      <c r="V49" s="575"/>
      <c r="W49" s="576"/>
      <c r="X49" s="91" t="s">
        <v>104</v>
      </c>
      <c r="Y49" s="13"/>
      <c r="Z49" s="3"/>
      <c r="AA49" s="3"/>
      <c r="AB49" s="3"/>
    </row>
    <row r="50" spans="1:28" ht="21.75" customHeight="1" x14ac:dyDescent="0.2">
      <c r="A50" s="577" t="s">
        <v>112</v>
      </c>
      <c r="B50" s="578"/>
      <c r="C50" s="578"/>
      <c r="D50" s="578"/>
      <c r="E50" s="578"/>
      <c r="F50" s="578"/>
      <c r="G50" s="578"/>
      <c r="H50" s="578"/>
      <c r="I50" s="578"/>
      <c r="J50" s="578"/>
      <c r="K50" s="578"/>
      <c r="L50" s="578"/>
      <c r="M50" s="578"/>
      <c r="N50" s="578"/>
      <c r="O50" s="578"/>
      <c r="P50" s="578"/>
      <c r="Q50" s="578"/>
      <c r="R50" s="578"/>
      <c r="S50" s="578"/>
      <c r="T50" s="578"/>
      <c r="U50" s="578"/>
      <c r="V50" s="578"/>
      <c r="W50" s="578"/>
      <c r="X50" s="578"/>
      <c r="Y50" s="579"/>
      <c r="Z50" s="3"/>
      <c r="AA50" s="3"/>
      <c r="AB50" s="3"/>
    </row>
    <row r="51" spans="1:28" ht="21.75" customHeight="1" x14ac:dyDescent="0.2">
      <c r="A51" s="577" t="s">
        <v>114</v>
      </c>
      <c r="B51" s="578"/>
      <c r="C51" s="578"/>
      <c r="D51" s="578"/>
      <c r="E51" s="578"/>
      <c r="F51" s="578"/>
      <c r="G51" s="578"/>
      <c r="H51" s="578"/>
      <c r="I51" s="578"/>
      <c r="J51" s="578"/>
      <c r="K51" s="578"/>
      <c r="L51" s="578"/>
      <c r="M51" s="578"/>
      <c r="N51" s="578"/>
      <c r="O51" s="578"/>
      <c r="P51" s="578"/>
      <c r="Q51" s="578"/>
      <c r="R51" s="578"/>
      <c r="S51" s="578"/>
      <c r="T51" s="578"/>
      <c r="U51" s="578"/>
      <c r="V51" s="578"/>
      <c r="W51" s="578"/>
      <c r="X51" s="578"/>
      <c r="Y51" s="579"/>
      <c r="Z51" s="3"/>
      <c r="AA51" s="3"/>
      <c r="AB51" s="3"/>
    </row>
    <row r="52" spans="1:28" ht="21.75" customHeight="1" x14ac:dyDescent="0.2">
      <c r="O52" s="5"/>
      <c r="Z52" s="3"/>
      <c r="AA52" s="3"/>
      <c r="AB52" s="3"/>
    </row>
    <row r="53" spans="1:28" ht="137.25" customHeight="1" x14ac:dyDescent="0.2">
      <c r="A53" s="183" t="s">
        <v>3</v>
      </c>
      <c r="B53" s="182" t="s">
        <v>43</v>
      </c>
      <c r="C53" s="182" t="s">
        <v>129</v>
      </c>
      <c r="D53" s="63" t="s">
        <v>84</v>
      </c>
      <c r="E53" s="14"/>
      <c r="F53" s="65">
        <f>SUM(F55:F55)</f>
        <v>0</v>
      </c>
      <c r="G53" s="192">
        <v>0</v>
      </c>
      <c r="H53" s="65">
        <f>SUM(H55:H55)</f>
        <v>0</v>
      </c>
      <c r="I53" s="179"/>
      <c r="J53" s="78"/>
      <c r="K53" s="67">
        <f>K54</f>
        <v>86005000</v>
      </c>
      <c r="L53" s="179"/>
      <c r="M53" s="34"/>
      <c r="N53" s="179"/>
      <c r="O53" s="67"/>
      <c r="P53" s="179"/>
      <c r="Q53" s="116"/>
      <c r="R53" s="179"/>
      <c r="S53" s="154"/>
      <c r="T53" s="179"/>
      <c r="U53" s="177"/>
      <c r="V53" s="179"/>
      <c r="W53" s="67"/>
      <c r="X53" s="179"/>
      <c r="Y53" s="83"/>
      <c r="Z53" s="3"/>
      <c r="AA53" s="3"/>
      <c r="AB53" s="3"/>
    </row>
    <row r="54" spans="1:28" ht="90" customHeight="1" x14ac:dyDescent="0.2">
      <c r="A54" s="44"/>
      <c r="B54" s="186" t="s">
        <v>90</v>
      </c>
      <c r="C54" s="55" t="s">
        <v>130</v>
      </c>
      <c r="D54" s="201" t="s">
        <v>84</v>
      </c>
      <c r="E54" s="49"/>
      <c r="F54" s="189" t="s">
        <v>106</v>
      </c>
      <c r="G54" s="189" t="s">
        <v>106</v>
      </c>
      <c r="H54" s="189" t="s">
        <v>106</v>
      </c>
      <c r="I54" s="68"/>
      <c r="J54" s="68"/>
      <c r="K54" s="68">
        <f>K55</f>
        <v>86005000</v>
      </c>
      <c r="L54" s="68"/>
      <c r="M54" s="68"/>
      <c r="N54" s="68"/>
      <c r="O54" s="68"/>
      <c r="P54" s="68"/>
      <c r="Q54" s="68"/>
      <c r="R54" s="68"/>
      <c r="S54" s="68"/>
      <c r="T54" s="68"/>
      <c r="U54" s="178"/>
      <c r="V54" s="68"/>
      <c r="W54" s="89"/>
      <c r="X54" s="68"/>
      <c r="Y54" s="202"/>
      <c r="Z54" s="120"/>
      <c r="AA54" s="3"/>
      <c r="AB54" s="3"/>
    </row>
    <row r="55" spans="1:28" s="47" customFormat="1" ht="62.25" customHeight="1" x14ac:dyDescent="0.2">
      <c r="A55" s="25">
        <v>1</v>
      </c>
      <c r="B55" s="27" t="s">
        <v>49</v>
      </c>
      <c r="C55" s="20" t="s">
        <v>100</v>
      </c>
      <c r="D55" s="33" t="s">
        <v>80</v>
      </c>
      <c r="E55" s="9"/>
      <c r="F55" s="70">
        <v>0</v>
      </c>
      <c r="G55" s="70">
        <v>0</v>
      </c>
      <c r="H55" s="70">
        <v>0</v>
      </c>
      <c r="I55" s="246">
        <v>20</v>
      </c>
      <c r="J55" s="80"/>
      <c r="K55" s="40">
        <v>86005000</v>
      </c>
      <c r="L55" s="42"/>
      <c r="M55" s="40"/>
      <c r="N55" s="64"/>
      <c r="O55" s="70"/>
      <c r="P55" s="64"/>
      <c r="Q55" s="40"/>
      <c r="R55" s="64"/>
      <c r="S55" s="142"/>
      <c r="T55" s="141"/>
      <c r="U55" s="174"/>
      <c r="V55" s="87"/>
      <c r="W55" s="87"/>
      <c r="X55" s="92"/>
      <c r="Y55" s="60"/>
      <c r="Z55" s="120"/>
      <c r="AA55" s="3"/>
      <c r="AB55" s="3"/>
    </row>
    <row r="56" spans="1:28" ht="25.5" customHeight="1" x14ac:dyDescent="0.2">
      <c r="A56" s="574" t="s">
        <v>19</v>
      </c>
      <c r="B56" s="575"/>
      <c r="C56" s="575"/>
      <c r="D56" s="575"/>
      <c r="E56" s="575"/>
      <c r="F56" s="575"/>
      <c r="G56" s="575"/>
      <c r="H56" s="575"/>
      <c r="I56" s="575"/>
      <c r="J56" s="575"/>
      <c r="K56" s="575"/>
      <c r="L56" s="575"/>
      <c r="M56" s="575"/>
      <c r="N56" s="575"/>
      <c r="O56" s="575"/>
      <c r="P56" s="575"/>
      <c r="Q56" s="575"/>
      <c r="R56" s="575"/>
      <c r="S56" s="575"/>
      <c r="T56" s="575"/>
      <c r="U56" s="575"/>
      <c r="V56" s="575"/>
      <c r="W56" s="576"/>
      <c r="X56" s="103" t="e">
        <f>AVERAGE(X55:X55)</f>
        <v>#DIV/0!</v>
      </c>
      <c r="Y56" s="149" t="e">
        <f>W53/M53*100</f>
        <v>#DIV/0!</v>
      </c>
      <c r="Z56" s="3"/>
      <c r="AA56" s="3"/>
      <c r="AB56" s="3"/>
    </row>
    <row r="57" spans="1:28" x14ac:dyDescent="0.2">
      <c r="A57" s="574" t="s">
        <v>20</v>
      </c>
      <c r="B57" s="575"/>
      <c r="C57" s="575"/>
      <c r="D57" s="575"/>
      <c r="E57" s="575"/>
      <c r="F57" s="575"/>
      <c r="G57" s="575"/>
      <c r="H57" s="575"/>
      <c r="I57" s="575"/>
      <c r="J57" s="575"/>
      <c r="K57" s="575"/>
      <c r="L57" s="575"/>
      <c r="M57" s="575"/>
      <c r="N57" s="575"/>
      <c r="O57" s="575"/>
      <c r="P57" s="575"/>
      <c r="Q57" s="575"/>
      <c r="R57" s="575"/>
      <c r="S57" s="575"/>
      <c r="T57" s="575"/>
      <c r="U57" s="575"/>
      <c r="V57" s="575"/>
      <c r="W57" s="576"/>
      <c r="X57" s="91" t="s">
        <v>104</v>
      </c>
      <c r="Y57" s="13"/>
      <c r="Z57" s="3"/>
      <c r="AA57" s="3"/>
      <c r="AB57" s="3"/>
    </row>
    <row r="58" spans="1:28" x14ac:dyDescent="0.2">
      <c r="A58" s="577" t="s">
        <v>107</v>
      </c>
      <c r="B58" s="578"/>
      <c r="C58" s="578"/>
      <c r="D58" s="578"/>
      <c r="E58" s="578"/>
      <c r="F58" s="578"/>
      <c r="G58" s="578"/>
      <c r="H58" s="578"/>
      <c r="I58" s="578"/>
      <c r="J58" s="578"/>
      <c r="K58" s="578"/>
      <c r="L58" s="578"/>
      <c r="M58" s="578"/>
      <c r="N58" s="578"/>
      <c r="O58" s="578"/>
      <c r="P58" s="578"/>
      <c r="Q58" s="578"/>
      <c r="R58" s="578"/>
      <c r="S58" s="578"/>
      <c r="T58" s="578"/>
      <c r="U58" s="578"/>
      <c r="V58" s="578"/>
      <c r="W58" s="578"/>
      <c r="X58" s="578"/>
      <c r="Y58" s="579"/>
      <c r="Z58" s="3"/>
      <c r="AA58" s="3"/>
      <c r="AB58" s="3"/>
    </row>
    <row r="59" spans="1:28" x14ac:dyDescent="0.2">
      <c r="A59" s="577" t="s">
        <v>115</v>
      </c>
      <c r="B59" s="578"/>
      <c r="C59" s="578"/>
      <c r="D59" s="578"/>
      <c r="E59" s="578"/>
      <c r="F59" s="578"/>
      <c r="G59" s="578"/>
      <c r="H59" s="578"/>
      <c r="I59" s="578"/>
      <c r="J59" s="578"/>
      <c r="K59" s="578"/>
      <c r="L59" s="578"/>
      <c r="M59" s="578"/>
      <c r="N59" s="578"/>
      <c r="O59" s="578"/>
      <c r="P59" s="578"/>
      <c r="Q59" s="578"/>
      <c r="R59" s="578"/>
      <c r="S59" s="578"/>
      <c r="T59" s="578"/>
      <c r="U59" s="578"/>
      <c r="V59" s="578"/>
      <c r="W59" s="578"/>
      <c r="X59" s="578"/>
      <c r="Y59" s="579"/>
      <c r="Z59" s="3"/>
      <c r="AA59" s="3"/>
      <c r="AB59" s="3"/>
    </row>
    <row r="60" spans="1:28" x14ac:dyDescent="0.2">
      <c r="A60" s="123"/>
      <c r="B60" s="123"/>
      <c r="C60" s="123"/>
      <c r="D60" s="123"/>
      <c r="E60" s="123"/>
      <c r="F60" s="123"/>
      <c r="G60" s="123"/>
      <c r="H60" s="123"/>
      <c r="I60" s="123"/>
      <c r="J60" s="123"/>
      <c r="K60" s="123"/>
      <c r="L60" s="123"/>
      <c r="M60" s="123"/>
      <c r="N60" s="123"/>
      <c r="O60" s="123"/>
      <c r="P60" s="123"/>
      <c r="Q60" s="159"/>
      <c r="R60" s="123"/>
      <c r="S60" s="165"/>
      <c r="T60" s="123"/>
      <c r="U60" s="175"/>
      <c r="V60" s="123"/>
      <c r="W60" s="123"/>
      <c r="X60" s="123"/>
      <c r="Y60" s="123"/>
      <c r="Z60" s="3"/>
      <c r="AA60" s="3"/>
      <c r="AB60" s="3"/>
    </row>
    <row r="61" spans="1:28" x14ac:dyDescent="0.2">
      <c r="A61" s="121"/>
      <c r="B61" s="121"/>
      <c r="C61" s="121"/>
      <c r="D61" s="121"/>
      <c r="E61" s="121"/>
      <c r="F61" s="121"/>
      <c r="G61" s="121"/>
      <c r="H61" s="121"/>
      <c r="I61" s="121"/>
      <c r="J61" s="121"/>
      <c r="K61" s="121"/>
      <c r="L61" s="121"/>
      <c r="M61" s="121"/>
      <c r="N61" s="121"/>
      <c r="O61" s="121"/>
      <c r="P61" s="121"/>
      <c r="Q61" s="160"/>
      <c r="R61" s="121"/>
      <c r="S61" s="166"/>
      <c r="T61" s="121"/>
      <c r="U61" s="176"/>
      <c r="V61" s="121"/>
      <c r="W61" s="121"/>
      <c r="X61" s="121"/>
      <c r="Y61" s="121"/>
      <c r="Z61" s="3"/>
      <c r="AA61" s="3"/>
      <c r="AB61" s="3"/>
    </row>
    <row r="62" spans="1:28" ht="75" x14ac:dyDescent="0.2">
      <c r="A62" s="184" t="s">
        <v>3</v>
      </c>
      <c r="B62" s="38" t="s">
        <v>44</v>
      </c>
      <c r="C62" s="38" t="s">
        <v>83</v>
      </c>
      <c r="D62" s="36" t="s">
        <v>84</v>
      </c>
      <c r="E62" s="14"/>
      <c r="F62" s="65">
        <f>SUM(F64)</f>
        <v>0</v>
      </c>
      <c r="G62" s="65"/>
      <c r="H62" s="65">
        <f>SUM(H64)</f>
        <v>0</v>
      </c>
      <c r="I62" s="179"/>
      <c r="J62" s="78"/>
      <c r="K62" s="34">
        <f>K63</f>
        <v>114000000</v>
      </c>
      <c r="L62" s="179"/>
      <c r="M62" s="34"/>
      <c r="N62" s="179"/>
      <c r="O62" s="34"/>
      <c r="P62" s="179"/>
      <c r="Q62" s="34"/>
      <c r="R62" s="179"/>
      <c r="S62" s="34"/>
      <c r="T62" s="179"/>
      <c r="U62" s="34"/>
      <c r="V62" s="179"/>
      <c r="W62" s="34"/>
      <c r="X62" s="179"/>
      <c r="Y62" s="83"/>
    </row>
    <row r="63" spans="1:28" ht="75" x14ac:dyDescent="0.2">
      <c r="A63" s="57"/>
      <c r="B63" s="193" t="s">
        <v>91</v>
      </c>
      <c r="C63" s="58" t="s">
        <v>131</v>
      </c>
      <c r="D63" s="59" t="s">
        <v>84</v>
      </c>
      <c r="E63" s="39"/>
      <c r="F63" s="189" t="s">
        <v>106</v>
      </c>
      <c r="G63" s="189" t="s">
        <v>106</v>
      </c>
      <c r="H63" s="189" t="s">
        <v>106</v>
      </c>
      <c r="I63" s="68"/>
      <c r="J63" s="79"/>
      <c r="K63" s="56">
        <f>K64</f>
        <v>114000000</v>
      </c>
      <c r="L63" s="68"/>
      <c r="M63" s="56"/>
      <c r="N63" s="68"/>
      <c r="O63" s="56"/>
      <c r="P63" s="68"/>
      <c r="Q63" s="56"/>
      <c r="R63" s="68"/>
      <c r="S63" s="56"/>
      <c r="T63" s="68"/>
      <c r="U63" s="56"/>
      <c r="V63" s="68"/>
      <c r="W63" s="56"/>
      <c r="X63" s="68"/>
      <c r="Y63" s="202"/>
    </row>
    <row r="64" spans="1:28" ht="120" x14ac:dyDescent="0.2">
      <c r="A64" s="25">
        <v>1</v>
      </c>
      <c r="B64" s="29" t="s">
        <v>50</v>
      </c>
      <c r="C64" s="30" t="s">
        <v>66</v>
      </c>
      <c r="D64" s="25" t="s">
        <v>80</v>
      </c>
      <c r="E64" s="9"/>
      <c r="F64" s="70">
        <v>0</v>
      </c>
      <c r="G64" s="70">
        <v>0</v>
      </c>
      <c r="H64" s="70">
        <v>0</v>
      </c>
      <c r="I64" s="70">
        <v>20</v>
      </c>
      <c r="J64" s="80"/>
      <c r="K64" s="40">
        <v>114000000</v>
      </c>
      <c r="L64" s="42"/>
      <c r="M64" s="40"/>
      <c r="N64" s="64"/>
      <c r="O64" s="35"/>
      <c r="P64" s="141"/>
      <c r="Q64" s="167"/>
      <c r="R64" s="141"/>
      <c r="S64" s="153"/>
      <c r="T64" s="141"/>
      <c r="U64" s="174"/>
      <c r="V64" s="87"/>
      <c r="W64" s="87"/>
      <c r="X64" s="92"/>
      <c r="Y64" s="60"/>
    </row>
    <row r="65" spans="1:28" x14ac:dyDescent="0.2">
      <c r="A65" s="574" t="s">
        <v>19</v>
      </c>
      <c r="B65" s="575"/>
      <c r="C65" s="575"/>
      <c r="D65" s="575"/>
      <c r="E65" s="575"/>
      <c r="F65" s="575"/>
      <c r="G65" s="575"/>
      <c r="H65" s="575"/>
      <c r="I65" s="575"/>
      <c r="J65" s="575"/>
      <c r="K65" s="575"/>
      <c r="L65" s="575"/>
      <c r="M65" s="575"/>
      <c r="N65" s="575"/>
      <c r="O65" s="575"/>
      <c r="P65" s="575"/>
      <c r="Q65" s="575"/>
      <c r="R65" s="575"/>
      <c r="S65" s="575"/>
      <c r="T65" s="575"/>
      <c r="U65" s="575"/>
      <c r="V65" s="575"/>
      <c r="W65" s="576"/>
      <c r="X65" s="91" t="e">
        <f>AVERAGE(X64)</f>
        <v>#DIV/0!</v>
      </c>
      <c r="Y65" s="43" t="e">
        <f>W62/M62*100</f>
        <v>#DIV/0!</v>
      </c>
    </row>
    <row r="66" spans="1:28" x14ac:dyDescent="0.2">
      <c r="A66" s="574" t="s">
        <v>20</v>
      </c>
      <c r="B66" s="575"/>
      <c r="C66" s="575"/>
      <c r="D66" s="575"/>
      <c r="E66" s="575"/>
      <c r="F66" s="575"/>
      <c r="G66" s="575"/>
      <c r="H66" s="575"/>
      <c r="I66" s="575"/>
      <c r="J66" s="575"/>
      <c r="K66" s="575"/>
      <c r="L66" s="575"/>
      <c r="M66" s="575"/>
      <c r="N66" s="575"/>
      <c r="O66" s="575"/>
      <c r="P66" s="575"/>
      <c r="Q66" s="575"/>
      <c r="R66" s="575"/>
      <c r="S66" s="575"/>
      <c r="T66" s="575"/>
      <c r="U66" s="575"/>
      <c r="V66" s="575"/>
      <c r="W66" s="576"/>
      <c r="X66" s="91" t="s">
        <v>104</v>
      </c>
      <c r="Y66" s="13"/>
    </row>
    <row r="67" spans="1:28" x14ac:dyDescent="0.2">
      <c r="A67" s="577" t="s">
        <v>105</v>
      </c>
      <c r="B67" s="578"/>
      <c r="C67" s="578"/>
      <c r="D67" s="578"/>
      <c r="E67" s="578"/>
      <c r="F67" s="578"/>
      <c r="G67" s="578"/>
      <c r="H67" s="578"/>
      <c r="I67" s="578"/>
      <c r="J67" s="578"/>
      <c r="K67" s="578"/>
      <c r="L67" s="578"/>
      <c r="M67" s="578"/>
      <c r="N67" s="578"/>
      <c r="O67" s="578"/>
      <c r="P67" s="578"/>
      <c r="Q67" s="578"/>
      <c r="R67" s="578"/>
      <c r="S67" s="578"/>
      <c r="T67" s="578"/>
      <c r="U67" s="578"/>
      <c r="V67" s="578"/>
      <c r="W67" s="578"/>
      <c r="X67" s="578"/>
      <c r="Y67" s="579"/>
    </row>
    <row r="68" spans="1:28" x14ac:dyDescent="0.2">
      <c r="A68" s="577" t="s">
        <v>116</v>
      </c>
      <c r="B68" s="578"/>
      <c r="C68" s="578"/>
      <c r="D68" s="578"/>
      <c r="E68" s="578"/>
      <c r="F68" s="578"/>
      <c r="G68" s="578"/>
      <c r="H68" s="578"/>
      <c r="I68" s="578"/>
      <c r="J68" s="578"/>
      <c r="K68" s="578"/>
      <c r="L68" s="578"/>
      <c r="M68" s="578"/>
      <c r="N68" s="578"/>
      <c r="O68" s="578"/>
      <c r="P68" s="578"/>
      <c r="Q68" s="578"/>
      <c r="R68" s="578"/>
      <c r="S68" s="578"/>
      <c r="T68" s="578"/>
      <c r="U68" s="578"/>
      <c r="V68" s="578"/>
      <c r="W68" s="578"/>
      <c r="X68" s="578"/>
      <c r="Y68" s="579"/>
    </row>
    <row r="69" spans="1:28" ht="133.5" customHeight="1" x14ac:dyDescent="0.2">
      <c r="A69" s="184" t="s">
        <v>45</v>
      </c>
      <c r="B69" s="38" t="s">
        <v>46</v>
      </c>
      <c r="C69" s="38" t="s">
        <v>82</v>
      </c>
      <c r="D69" s="37" t="s">
        <v>84</v>
      </c>
      <c r="E69" s="204"/>
      <c r="F69" s="65">
        <f>SUM(F71:F75)</f>
        <v>0</v>
      </c>
      <c r="G69" s="65"/>
      <c r="H69" s="65">
        <f>SUM(H71:H75)</f>
        <v>0</v>
      </c>
      <c r="I69" s="179"/>
      <c r="J69" s="66"/>
      <c r="K69" s="34">
        <f>K70</f>
        <v>45772500</v>
      </c>
      <c r="L69" s="179"/>
      <c r="M69" s="34"/>
      <c r="N69" s="179"/>
      <c r="O69" s="34"/>
      <c r="P69" s="179"/>
      <c r="Q69" s="34"/>
      <c r="R69" s="179"/>
      <c r="S69" s="34"/>
      <c r="T69" s="179"/>
      <c r="U69" s="34"/>
      <c r="V69" s="179"/>
      <c r="W69" s="34"/>
      <c r="X69" s="179"/>
      <c r="Y69" s="83"/>
    </row>
    <row r="70" spans="1:28" ht="75" x14ac:dyDescent="0.2">
      <c r="A70" s="44"/>
      <c r="B70" s="48" t="s">
        <v>92</v>
      </c>
      <c r="C70" s="55" t="s">
        <v>132</v>
      </c>
      <c r="D70" s="45" t="s">
        <v>84</v>
      </c>
      <c r="E70" s="39"/>
      <c r="F70" s="189" t="s">
        <v>106</v>
      </c>
      <c r="G70" s="189" t="s">
        <v>106</v>
      </c>
      <c r="H70" s="189" t="s">
        <v>106</v>
      </c>
      <c r="I70" s="68"/>
      <c r="J70" s="68"/>
      <c r="K70" s="203">
        <f>SUM(K71:K75)</f>
        <v>45772500</v>
      </c>
      <c r="L70" s="68"/>
      <c r="M70" s="203"/>
      <c r="N70" s="68"/>
      <c r="O70" s="203"/>
      <c r="P70" s="68"/>
      <c r="Q70" s="203"/>
      <c r="R70" s="68"/>
      <c r="S70" s="203"/>
      <c r="T70" s="68"/>
      <c r="U70" s="203"/>
      <c r="V70" s="68"/>
      <c r="W70" s="89"/>
      <c r="X70" s="68"/>
      <c r="Y70" s="69"/>
      <c r="Z70" s="3"/>
      <c r="AA70" s="3"/>
      <c r="AB70" s="3"/>
    </row>
    <row r="71" spans="1:28" ht="91.5" customHeight="1" x14ac:dyDescent="0.2">
      <c r="A71" s="25">
        <v>1</v>
      </c>
      <c r="B71" s="27" t="s">
        <v>51</v>
      </c>
      <c r="C71" s="28" t="s">
        <v>67</v>
      </c>
      <c r="D71" s="31" t="s">
        <v>80</v>
      </c>
      <c r="E71" s="9"/>
      <c r="F71" s="70">
        <v>0</v>
      </c>
      <c r="G71" s="77"/>
      <c r="H71" s="70">
        <v>0</v>
      </c>
      <c r="I71" s="42">
        <v>20</v>
      </c>
      <c r="J71" s="80"/>
      <c r="K71" s="40">
        <v>6100000</v>
      </c>
      <c r="L71" s="42"/>
      <c r="M71" s="40"/>
      <c r="N71" s="10"/>
      <c r="O71" s="35"/>
      <c r="P71" s="64"/>
      <c r="Q71" s="40"/>
      <c r="R71" s="141"/>
      <c r="S71" s="153"/>
      <c r="T71" s="141"/>
      <c r="U71" s="174"/>
      <c r="V71" s="87"/>
      <c r="W71" s="87"/>
      <c r="X71" s="92"/>
      <c r="Y71" s="60"/>
      <c r="Z71" s="3"/>
      <c r="AA71" s="3"/>
      <c r="AB71" s="3"/>
    </row>
    <row r="72" spans="1:28" ht="91.5" customHeight="1" x14ac:dyDescent="0.2">
      <c r="A72" s="25">
        <v>2</v>
      </c>
      <c r="B72" s="27" t="s">
        <v>141</v>
      </c>
      <c r="C72" s="28" t="s">
        <v>150</v>
      </c>
      <c r="D72" s="31" t="s">
        <v>80</v>
      </c>
      <c r="E72" s="9"/>
      <c r="F72" s="70"/>
      <c r="G72" s="77"/>
      <c r="H72" s="70"/>
      <c r="I72" s="42">
        <v>20</v>
      </c>
      <c r="J72" s="80"/>
      <c r="K72" s="40">
        <v>4216000</v>
      </c>
      <c r="L72" s="42"/>
      <c r="M72" s="40"/>
      <c r="N72" s="10"/>
      <c r="O72" s="35"/>
      <c r="P72" s="64"/>
      <c r="Q72" s="40"/>
      <c r="R72" s="141"/>
      <c r="S72" s="153"/>
      <c r="T72" s="141"/>
      <c r="U72" s="174"/>
      <c r="V72" s="87"/>
      <c r="W72" s="87"/>
      <c r="X72" s="92"/>
      <c r="Y72" s="60"/>
      <c r="Z72" s="3"/>
      <c r="AA72" s="3"/>
      <c r="AB72" s="3"/>
    </row>
    <row r="73" spans="1:28" s="47" customFormat="1" ht="111.75" customHeight="1" x14ac:dyDescent="0.2">
      <c r="A73" s="25">
        <v>3</v>
      </c>
      <c r="B73" s="27" t="s">
        <v>52</v>
      </c>
      <c r="C73" s="95" t="s">
        <v>68</v>
      </c>
      <c r="D73" s="31" t="s">
        <v>80</v>
      </c>
      <c r="E73" s="11"/>
      <c r="F73" s="70">
        <v>0</v>
      </c>
      <c r="G73" s="77"/>
      <c r="H73" s="70">
        <v>0</v>
      </c>
      <c r="I73" s="42">
        <v>20</v>
      </c>
      <c r="J73" s="82"/>
      <c r="K73" s="41">
        <v>5100000</v>
      </c>
      <c r="L73" s="42"/>
      <c r="M73" s="41"/>
      <c r="N73" s="12"/>
      <c r="O73" s="84"/>
      <c r="P73" s="115"/>
      <c r="Q73" s="157"/>
      <c r="R73" s="115"/>
      <c r="S73" s="143"/>
      <c r="T73" s="115"/>
      <c r="U73" s="99"/>
      <c r="V73" s="87"/>
      <c r="W73" s="87"/>
      <c r="X73" s="92"/>
      <c r="Y73" s="60"/>
      <c r="Z73" s="3"/>
      <c r="AA73" s="3"/>
      <c r="AB73" s="3"/>
    </row>
    <row r="74" spans="1:28" ht="88.5" customHeight="1" x14ac:dyDescent="0.2">
      <c r="A74" s="25">
        <v>4</v>
      </c>
      <c r="B74" s="27" t="s">
        <v>53</v>
      </c>
      <c r="C74" s="20" t="s">
        <v>70</v>
      </c>
      <c r="D74" s="31" t="s">
        <v>80</v>
      </c>
      <c r="E74" s="11"/>
      <c r="F74" s="70">
        <v>0</v>
      </c>
      <c r="G74" s="77"/>
      <c r="H74" s="70">
        <v>0</v>
      </c>
      <c r="I74" s="42">
        <v>20</v>
      </c>
      <c r="J74" s="82"/>
      <c r="K74" s="41">
        <v>5700000</v>
      </c>
      <c r="L74" s="42"/>
      <c r="M74" s="41"/>
      <c r="N74" s="12"/>
      <c r="O74" s="84"/>
      <c r="P74" s="12"/>
      <c r="Q74" s="205"/>
      <c r="R74" s="115"/>
      <c r="S74" s="143"/>
      <c r="T74" s="115"/>
      <c r="U74" s="99"/>
      <c r="V74" s="87"/>
      <c r="W74" s="87"/>
      <c r="X74" s="92"/>
      <c r="Y74" s="60"/>
      <c r="Z74" s="3"/>
      <c r="AA74" s="3"/>
      <c r="AB74" s="3"/>
    </row>
    <row r="75" spans="1:28" ht="88.5" customHeight="1" x14ac:dyDescent="0.2">
      <c r="A75" s="25">
        <v>5</v>
      </c>
      <c r="B75" s="96" t="s">
        <v>54</v>
      </c>
      <c r="C75" s="181" t="s">
        <v>69</v>
      </c>
      <c r="D75" s="31" t="s">
        <v>80</v>
      </c>
      <c r="E75" s="11"/>
      <c r="F75" s="70">
        <v>0</v>
      </c>
      <c r="G75" s="77"/>
      <c r="H75" s="70">
        <v>0</v>
      </c>
      <c r="I75" s="42">
        <v>20</v>
      </c>
      <c r="J75" s="82"/>
      <c r="K75" s="41">
        <v>24656500</v>
      </c>
      <c r="L75" s="42"/>
      <c r="M75" s="41"/>
      <c r="N75" s="115"/>
      <c r="O75" s="32"/>
      <c r="P75" s="115"/>
      <c r="Q75" s="157"/>
      <c r="R75" s="115"/>
      <c r="S75" s="143"/>
      <c r="T75" s="115"/>
      <c r="U75" s="99"/>
      <c r="V75" s="117"/>
      <c r="W75" s="87"/>
      <c r="X75" s="92"/>
      <c r="Y75" s="60"/>
      <c r="Z75" s="3"/>
      <c r="AA75" s="3"/>
      <c r="AB75" s="3"/>
    </row>
    <row r="76" spans="1:28" x14ac:dyDescent="0.2">
      <c r="A76" s="574" t="s">
        <v>19</v>
      </c>
      <c r="B76" s="575"/>
      <c r="C76" s="575"/>
      <c r="D76" s="575"/>
      <c r="E76" s="575"/>
      <c r="F76" s="575"/>
      <c r="G76" s="575"/>
      <c r="H76" s="575"/>
      <c r="I76" s="575"/>
      <c r="J76" s="575"/>
      <c r="K76" s="575"/>
      <c r="L76" s="575"/>
      <c r="M76" s="575"/>
      <c r="N76" s="575"/>
      <c r="O76" s="575"/>
      <c r="P76" s="575"/>
      <c r="Q76" s="575"/>
      <c r="R76" s="575"/>
      <c r="S76" s="575"/>
      <c r="T76" s="575"/>
      <c r="U76" s="575"/>
      <c r="V76" s="575"/>
      <c r="W76" s="576"/>
      <c r="X76" s="91" t="e">
        <f>AVERAGE(X71:X75)</f>
        <v>#DIV/0!</v>
      </c>
      <c r="Y76" s="43" t="e">
        <f>W69/M69*100</f>
        <v>#DIV/0!</v>
      </c>
      <c r="Z76" s="3"/>
      <c r="AA76" s="3"/>
      <c r="AB76" s="3"/>
    </row>
    <row r="77" spans="1:28" x14ac:dyDescent="0.2">
      <c r="A77" s="574" t="s">
        <v>20</v>
      </c>
      <c r="B77" s="575"/>
      <c r="C77" s="575"/>
      <c r="D77" s="575"/>
      <c r="E77" s="575"/>
      <c r="F77" s="575"/>
      <c r="G77" s="575"/>
      <c r="H77" s="575"/>
      <c r="I77" s="575"/>
      <c r="J77" s="575"/>
      <c r="K77" s="575"/>
      <c r="L77" s="575"/>
      <c r="M77" s="575"/>
      <c r="N77" s="575"/>
      <c r="O77" s="575"/>
      <c r="P77" s="575"/>
      <c r="Q77" s="575"/>
      <c r="R77" s="575"/>
      <c r="S77" s="575"/>
      <c r="T77" s="575"/>
      <c r="U77" s="575"/>
      <c r="V77" s="575"/>
      <c r="W77" s="576"/>
      <c r="X77" s="91" t="s">
        <v>104</v>
      </c>
      <c r="Y77" s="13"/>
      <c r="Z77" s="3"/>
      <c r="AA77" s="3"/>
      <c r="AB77" s="3"/>
    </row>
    <row r="78" spans="1:28" x14ac:dyDescent="0.2">
      <c r="A78" s="577" t="s">
        <v>117</v>
      </c>
      <c r="B78" s="578"/>
      <c r="C78" s="578"/>
      <c r="D78" s="578"/>
      <c r="E78" s="578"/>
      <c r="F78" s="578"/>
      <c r="G78" s="578"/>
      <c r="H78" s="578"/>
      <c r="I78" s="578"/>
      <c r="J78" s="578"/>
      <c r="K78" s="578"/>
      <c r="L78" s="578"/>
      <c r="M78" s="578"/>
      <c r="N78" s="578"/>
      <c r="O78" s="578"/>
      <c r="P78" s="578"/>
      <c r="Q78" s="578"/>
      <c r="R78" s="578"/>
      <c r="S78" s="578"/>
      <c r="T78" s="578"/>
      <c r="U78" s="578"/>
      <c r="V78" s="578"/>
      <c r="W78" s="578"/>
      <c r="X78" s="578"/>
      <c r="Y78" s="579"/>
      <c r="Z78" s="3"/>
      <c r="AA78" s="3"/>
      <c r="AB78" s="3"/>
    </row>
    <row r="79" spans="1:28" ht="22.5" customHeight="1" x14ac:dyDescent="0.2">
      <c r="A79" s="577" t="s">
        <v>118</v>
      </c>
      <c r="B79" s="578"/>
      <c r="C79" s="578"/>
      <c r="D79" s="578"/>
      <c r="E79" s="578"/>
      <c r="F79" s="578"/>
      <c r="G79" s="578"/>
      <c r="H79" s="578"/>
      <c r="I79" s="578"/>
      <c r="J79" s="578"/>
      <c r="K79" s="578"/>
      <c r="L79" s="578"/>
      <c r="M79" s="578"/>
      <c r="N79" s="578"/>
      <c r="O79" s="578"/>
      <c r="P79" s="578"/>
      <c r="Q79" s="578"/>
      <c r="R79" s="578"/>
      <c r="S79" s="578"/>
      <c r="T79" s="578"/>
      <c r="U79" s="578"/>
      <c r="V79" s="578"/>
      <c r="W79" s="578"/>
      <c r="X79" s="578"/>
      <c r="Y79" s="579"/>
      <c r="Z79" s="120"/>
      <c r="AA79" s="3"/>
      <c r="AB79" s="3"/>
    </row>
    <row r="80" spans="1:28" ht="15.75" customHeight="1" x14ac:dyDescent="0.2">
      <c r="A80" s="590" t="s">
        <v>22</v>
      </c>
      <c r="B80" s="591"/>
      <c r="C80" s="591"/>
      <c r="D80" s="591"/>
      <c r="E80" s="15" t="s">
        <v>23</v>
      </c>
      <c r="F80" s="581">
        <f>M10+M44+M53+M62+M69</f>
        <v>0</v>
      </c>
      <c r="G80" s="582"/>
      <c r="H80" s="582"/>
      <c r="Q80" s="161"/>
      <c r="V80" s="94"/>
      <c r="W80" s="583"/>
      <c r="X80" s="583"/>
      <c r="Y80" s="583"/>
      <c r="Z80" s="120"/>
      <c r="AA80" s="3"/>
      <c r="AB80" s="3"/>
    </row>
    <row r="81" spans="1:28" s="47" customFormat="1" ht="22.5" customHeight="1" x14ac:dyDescent="0.3">
      <c r="A81" s="590" t="s">
        <v>24</v>
      </c>
      <c r="B81" s="591"/>
      <c r="C81" s="591"/>
      <c r="D81" s="591"/>
      <c r="E81" s="16" t="s">
        <v>23</v>
      </c>
      <c r="F81" s="581">
        <f>W10+W44+W53+W62+W69</f>
        <v>0</v>
      </c>
      <c r="G81" s="582"/>
      <c r="H81" s="582"/>
      <c r="I81" s="1"/>
      <c r="J81" s="4"/>
      <c r="K81" s="4"/>
      <c r="L81" s="4"/>
      <c r="M81" s="4"/>
      <c r="N81" s="1"/>
      <c r="O81" s="1"/>
      <c r="P81" s="1"/>
      <c r="Q81" s="161"/>
      <c r="R81" s="1"/>
      <c r="S81" s="164"/>
      <c r="T81" s="1"/>
      <c r="U81" s="169"/>
      <c r="V81" s="592" t="s">
        <v>133</v>
      </c>
      <c r="W81" s="592"/>
      <c r="X81" s="592"/>
      <c r="Y81" s="592"/>
      <c r="Z81" s="120"/>
      <c r="AA81" s="3"/>
      <c r="AB81" s="3"/>
    </row>
    <row r="82" spans="1:28" ht="21.75" customHeight="1" x14ac:dyDescent="0.3">
      <c r="A82" s="590" t="s">
        <v>25</v>
      </c>
      <c r="B82" s="591"/>
      <c r="C82" s="591"/>
      <c r="D82" s="591"/>
      <c r="E82" s="17" t="s">
        <v>23</v>
      </c>
      <c r="F82" s="593" t="e">
        <f>F81/F80*100</f>
        <v>#DIV/0!</v>
      </c>
      <c r="G82" s="594"/>
      <c r="H82" s="594"/>
      <c r="V82" s="595" t="s">
        <v>101</v>
      </c>
      <c r="W82" s="595"/>
      <c r="X82" s="595"/>
      <c r="Y82" s="595"/>
      <c r="Z82" s="3"/>
      <c r="AA82" s="3"/>
      <c r="AB82" s="3"/>
    </row>
    <row r="83" spans="1:28" ht="13.5" customHeight="1" x14ac:dyDescent="0.3">
      <c r="V83" s="151"/>
      <c r="W83" s="151"/>
      <c r="X83" s="151"/>
      <c r="Y83" s="152"/>
      <c r="Z83" s="3"/>
      <c r="AA83" s="3"/>
      <c r="AB83" s="3"/>
    </row>
    <row r="84" spans="1:28" ht="35.25" customHeight="1" x14ac:dyDescent="0.3">
      <c r="O84" s="81"/>
      <c r="V84" s="151"/>
      <c r="W84" s="151"/>
      <c r="X84" s="151"/>
      <c r="Y84" s="152"/>
      <c r="Z84" s="3"/>
      <c r="AA84" s="3"/>
      <c r="AB84" s="3"/>
    </row>
    <row r="85" spans="1:28" ht="21" customHeight="1" x14ac:dyDescent="0.3">
      <c r="Q85" s="162"/>
      <c r="V85" s="151"/>
      <c r="W85" s="151"/>
      <c r="X85" s="151"/>
      <c r="Y85" s="152"/>
      <c r="Z85" s="3"/>
      <c r="AA85" s="3"/>
      <c r="AB85" s="3"/>
    </row>
    <row r="86" spans="1:28" ht="22.5" x14ac:dyDescent="0.3">
      <c r="V86" s="151"/>
      <c r="W86" s="151"/>
      <c r="X86" s="151"/>
      <c r="Y86" s="152"/>
      <c r="Z86" s="3"/>
      <c r="AA86" s="3"/>
      <c r="AB86" s="3"/>
    </row>
    <row r="87" spans="1:28" ht="27" x14ac:dyDescent="0.2">
      <c r="V87" s="588" t="s">
        <v>102</v>
      </c>
      <c r="W87" s="588"/>
      <c r="X87" s="588"/>
      <c r="Y87" s="588"/>
      <c r="Z87" s="3"/>
      <c r="AA87" s="3"/>
      <c r="AB87" s="3"/>
    </row>
    <row r="88" spans="1:28" ht="22.5" x14ac:dyDescent="0.2">
      <c r="V88" s="589" t="s">
        <v>103</v>
      </c>
      <c r="W88" s="589"/>
      <c r="X88" s="589"/>
      <c r="Y88" s="589"/>
      <c r="Z88" s="3"/>
      <c r="AA88" s="3"/>
      <c r="AB88" s="3"/>
    </row>
    <row r="89" spans="1:28" x14ac:dyDescent="0.2">
      <c r="Z89" s="3"/>
      <c r="AA89" s="3"/>
      <c r="AB89" s="3"/>
    </row>
    <row r="91" spans="1:28" ht="15.75" customHeight="1" x14ac:dyDescent="0.2"/>
    <row r="92" spans="1:28" ht="15.75" customHeight="1" x14ac:dyDescent="0.2">
      <c r="W92" s="93"/>
    </row>
    <row r="97" spans="8:13" ht="15.75" customHeight="1" x14ac:dyDescent="0.2"/>
    <row r="104" spans="8:13" x14ac:dyDescent="0.2">
      <c r="H104" s="124"/>
      <c r="I104" s="124"/>
      <c r="J104" s="125"/>
      <c r="K104" s="125"/>
      <c r="L104" s="125"/>
      <c r="M104" s="125"/>
    </row>
    <row r="105" spans="8:13" x14ac:dyDescent="0.2">
      <c r="H105" s="126"/>
      <c r="I105" s="124"/>
      <c r="J105" s="125"/>
      <c r="K105" s="125"/>
      <c r="L105" s="125"/>
      <c r="M105" s="126"/>
    </row>
    <row r="106" spans="8:13" x14ac:dyDescent="0.2">
      <c r="H106" s="126"/>
      <c r="I106" s="124"/>
      <c r="J106" s="125"/>
      <c r="K106" s="125"/>
      <c r="L106" s="125"/>
      <c r="M106" s="126"/>
    </row>
    <row r="107" spans="8:13" x14ac:dyDescent="0.2">
      <c r="H107" s="126"/>
      <c r="I107" s="124"/>
      <c r="J107" s="125"/>
      <c r="K107" s="125"/>
      <c r="L107" s="125"/>
      <c r="M107" s="126"/>
    </row>
    <row r="108" spans="8:13" x14ac:dyDescent="0.2">
      <c r="H108" s="126"/>
      <c r="I108" s="124"/>
      <c r="J108" s="125"/>
      <c r="K108" s="125"/>
      <c r="L108" s="125"/>
      <c r="M108" s="126"/>
    </row>
    <row r="109" spans="8:13" x14ac:dyDescent="0.2">
      <c r="H109" s="126"/>
      <c r="I109" s="124"/>
      <c r="J109" s="125"/>
      <c r="K109" s="125"/>
      <c r="L109" s="125"/>
      <c r="M109" s="126"/>
    </row>
    <row r="110" spans="8:13" x14ac:dyDescent="0.2">
      <c r="H110" s="126"/>
      <c r="I110" s="124"/>
      <c r="J110" s="125"/>
      <c r="K110" s="125"/>
      <c r="L110" s="125"/>
      <c r="M110" s="126"/>
    </row>
    <row r="111" spans="8:13" x14ac:dyDescent="0.2">
      <c r="H111" s="126"/>
      <c r="I111" s="124"/>
      <c r="J111" s="125"/>
      <c r="K111" s="125"/>
      <c r="L111" s="125"/>
      <c r="M111" s="126"/>
    </row>
    <row r="112" spans="8:13" x14ac:dyDescent="0.2">
      <c r="H112" s="126"/>
      <c r="I112" s="124"/>
      <c r="J112" s="125"/>
      <c r="K112" s="125"/>
      <c r="L112" s="125"/>
      <c r="M112" s="126"/>
    </row>
    <row r="113" spans="8:13" x14ac:dyDescent="0.2">
      <c r="H113" s="126"/>
      <c r="I113" s="124"/>
      <c r="J113" s="125"/>
      <c r="K113" s="125"/>
      <c r="L113" s="125"/>
      <c r="M113" s="126"/>
    </row>
    <row r="114" spans="8:13" ht="30" customHeight="1" x14ac:dyDescent="0.2">
      <c r="H114" s="126"/>
      <c r="I114" s="124"/>
      <c r="J114" s="125"/>
      <c r="K114" s="125"/>
      <c r="L114" s="125"/>
      <c r="M114" s="126"/>
    </row>
    <row r="115" spans="8:13" ht="30" customHeight="1" x14ac:dyDescent="0.2">
      <c r="H115" s="126"/>
      <c r="I115" s="124"/>
      <c r="J115" s="125"/>
      <c r="K115" s="125"/>
      <c r="L115" s="125"/>
      <c r="M115" s="126"/>
    </row>
    <row r="116" spans="8:13" ht="30" customHeight="1" x14ac:dyDescent="0.2">
      <c r="H116" s="126"/>
      <c r="I116" s="124"/>
      <c r="J116" s="125"/>
      <c r="K116" s="125"/>
      <c r="L116" s="125"/>
      <c r="M116" s="126"/>
    </row>
    <row r="117" spans="8:13" ht="30" customHeight="1" x14ac:dyDescent="0.2">
      <c r="H117" s="126"/>
      <c r="I117" s="124"/>
      <c r="J117" s="125"/>
      <c r="K117" s="125"/>
      <c r="L117" s="125"/>
      <c r="M117" s="126"/>
    </row>
    <row r="118" spans="8:13" ht="30" customHeight="1" x14ac:dyDescent="0.2">
      <c r="H118" s="126"/>
      <c r="I118" s="124"/>
      <c r="J118" s="125"/>
      <c r="K118" s="125"/>
      <c r="L118" s="125"/>
      <c r="M118" s="126"/>
    </row>
    <row r="119" spans="8:13" ht="30" customHeight="1" x14ac:dyDescent="0.2">
      <c r="H119" s="126"/>
      <c r="I119" s="124"/>
      <c r="J119" s="125"/>
      <c r="K119" s="125"/>
      <c r="L119" s="125"/>
      <c r="M119" s="126"/>
    </row>
    <row r="120" spans="8:13" ht="30" customHeight="1" x14ac:dyDescent="0.2">
      <c r="H120" s="126"/>
      <c r="I120" s="124"/>
      <c r="J120" s="125"/>
      <c r="K120" s="125"/>
      <c r="L120" s="125"/>
      <c r="M120" s="126"/>
    </row>
    <row r="121" spans="8:13" ht="30" customHeight="1" x14ac:dyDescent="0.2">
      <c r="H121" s="126"/>
      <c r="I121" s="124"/>
      <c r="J121" s="125"/>
      <c r="K121" s="125"/>
      <c r="L121" s="125"/>
      <c r="M121" s="126"/>
    </row>
    <row r="122" spans="8:13" ht="30" customHeight="1" x14ac:dyDescent="0.2">
      <c r="H122" s="127"/>
      <c r="I122" s="124"/>
      <c r="J122" s="125"/>
      <c r="K122" s="125"/>
      <c r="L122" s="125"/>
      <c r="M122" s="127"/>
    </row>
    <row r="123" spans="8:13" ht="30" customHeight="1" x14ac:dyDescent="0.2">
      <c r="H123" s="127"/>
      <c r="I123" s="124"/>
      <c r="J123" s="125"/>
      <c r="K123" s="125"/>
      <c r="L123" s="125"/>
      <c r="M123" s="128"/>
    </row>
    <row r="124" spans="8:13" ht="30" customHeight="1" x14ac:dyDescent="0.2">
      <c r="H124" s="127"/>
      <c r="I124" s="124"/>
      <c r="J124" s="125"/>
      <c r="K124" s="125"/>
      <c r="L124" s="125"/>
      <c r="M124" s="127"/>
    </row>
    <row r="125" spans="8:13" ht="30" customHeight="1" x14ac:dyDescent="0.2">
      <c r="H125" s="124"/>
      <c r="I125" s="124"/>
      <c r="J125" s="125"/>
      <c r="K125" s="125"/>
      <c r="L125" s="125"/>
      <c r="M125" s="125"/>
    </row>
    <row r="126" spans="8:13" ht="30" customHeight="1" x14ac:dyDescent="0.2">
      <c r="H126" s="124"/>
      <c r="I126" s="124"/>
      <c r="J126" s="125"/>
      <c r="K126" s="125"/>
      <c r="L126" s="125"/>
      <c r="M126" s="125"/>
    </row>
    <row r="127" spans="8:13" ht="30" customHeight="1" x14ac:dyDescent="0.2">
      <c r="H127" s="124"/>
      <c r="I127" s="124"/>
      <c r="J127" s="125"/>
      <c r="K127" s="125"/>
      <c r="L127" s="125"/>
      <c r="M127" s="125"/>
    </row>
    <row r="128" spans="8:13" ht="30" customHeight="1" x14ac:dyDescent="0.2">
      <c r="H128" s="124"/>
      <c r="I128" s="124"/>
      <c r="J128" s="125"/>
      <c r="K128" s="125"/>
      <c r="L128" s="125"/>
      <c r="M128" s="125"/>
    </row>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sheetData>
  <mergeCells count="71">
    <mergeCell ref="A43:Y43"/>
    <mergeCell ref="A9:I9"/>
    <mergeCell ref="L9:Y9"/>
    <mergeCell ref="V87:Y87"/>
    <mergeCell ref="V88:Y88"/>
    <mergeCell ref="A81:D81"/>
    <mergeCell ref="F81:H81"/>
    <mergeCell ref="V81:Y81"/>
    <mergeCell ref="A82:D82"/>
    <mergeCell ref="F82:H82"/>
    <mergeCell ref="V82:Y82"/>
    <mergeCell ref="A76:W76"/>
    <mergeCell ref="A77:W77"/>
    <mergeCell ref="A78:Y78"/>
    <mergeCell ref="A79:Y79"/>
    <mergeCell ref="A80:D80"/>
    <mergeCell ref="F80:H80"/>
    <mergeCell ref="W80:Y80"/>
    <mergeCell ref="A35:Y35"/>
    <mergeCell ref="A68:Y68"/>
    <mergeCell ref="A48:W48"/>
    <mergeCell ref="A49:W49"/>
    <mergeCell ref="A50:Y50"/>
    <mergeCell ref="A51:Y51"/>
    <mergeCell ref="A56:W56"/>
    <mergeCell ref="A57:W57"/>
    <mergeCell ref="A58:Y58"/>
    <mergeCell ref="A59:Y59"/>
    <mergeCell ref="A65:W65"/>
    <mergeCell ref="A66:W66"/>
    <mergeCell ref="A67:Y67"/>
    <mergeCell ref="A40:W40"/>
    <mergeCell ref="A41:W41"/>
    <mergeCell ref="A42:Y42"/>
    <mergeCell ref="G7:H7"/>
    <mergeCell ref="X7:Y7"/>
    <mergeCell ref="Z13:AA34"/>
    <mergeCell ref="A33:W33"/>
    <mergeCell ref="A34:W34"/>
    <mergeCell ref="N6:O6"/>
    <mergeCell ref="P6:Q6"/>
    <mergeCell ref="R6:S6"/>
    <mergeCell ref="T6:U6"/>
    <mergeCell ref="A36:Y36"/>
    <mergeCell ref="I7:M7"/>
    <mergeCell ref="N7:O7"/>
    <mergeCell ref="P7:Q7"/>
    <mergeCell ref="R7:S7"/>
    <mergeCell ref="T7:U7"/>
    <mergeCell ref="V7:W7"/>
    <mergeCell ref="A7:A8"/>
    <mergeCell ref="B7:B8"/>
    <mergeCell ref="C7:C8"/>
    <mergeCell ref="D7:D8"/>
    <mergeCell ref="E7:F7"/>
    <mergeCell ref="G5:H6"/>
    <mergeCell ref="A1:Y1"/>
    <mergeCell ref="M2:O2"/>
    <mergeCell ref="P2:V2"/>
    <mergeCell ref="A3:B3"/>
    <mergeCell ref="C3:H3"/>
    <mergeCell ref="X3:Y3"/>
    <mergeCell ref="A5:A6"/>
    <mergeCell ref="B5:B6"/>
    <mergeCell ref="C5:C6"/>
    <mergeCell ref="D5:D6"/>
    <mergeCell ref="E5:F6"/>
    <mergeCell ref="I5:M6"/>
    <mergeCell ref="N5:U5"/>
    <mergeCell ref="V5:W6"/>
    <mergeCell ref="X5:Y6"/>
  </mergeCells>
  <printOptions horizontalCentered="1"/>
  <pageMargins left="0.90551181102362199" right="0.70866141732283461" top="0.74803149606299213" bottom="0.74803149606299213" header="0.31496062992125984" footer="0.31496062992125984"/>
  <pageSetup paperSize="5" scale="41" fitToHeight="0" orientation="landscape" r:id="rId1"/>
  <rowBreaks count="2" manualBreakCount="2">
    <brk id="43" max="27" man="1"/>
    <brk id="68" max="2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Form E.81 Kec. Cawas New</vt:lpstr>
      <vt:lpstr>TRIWULAN I</vt:lpstr>
      <vt:lpstr>'Form E.81 Kec. Cawas New'!Print_Area</vt:lpstr>
      <vt:lpstr>'TRIWULAN I'!Print_Area</vt:lpstr>
      <vt:lpstr>'Form E.81 Kec. Cawas New'!Print_Titles</vt:lpstr>
      <vt:lpstr>'TRIWULAN 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EkaJayaPutra</dc:creator>
  <cp:lastModifiedBy>LENOVO</cp:lastModifiedBy>
  <cp:lastPrinted>2022-06-03T02:42:36Z</cp:lastPrinted>
  <dcterms:created xsi:type="dcterms:W3CDTF">2018-12-19T09:21:33Z</dcterms:created>
  <dcterms:modified xsi:type="dcterms:W3CDTF">2022-06-03T03:45:44Z</dcterms:modified>
</cp:coreProperties>
</file>